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OPARDS" sheetId="1" r:id="rId4"/>
    <sheet state="visible" name="FLASH" sheetId="2" r:id="rId5"/>
  </sheets>
  <definedNames/>
  <calcPr/>
  <extLst>
    <ext uri="GoogleSheetsCustomDataVersion2">
      <go:sheetsCustomData xmlns:go="http://customooxmlschemas.google.com/" r:id="rId6" roundtripDataChecksum="onYzCeXN/wYxIqbdo/kvr5snCmvHi/hJXFrVQSVIbZ0="/>
    </ext>
  </extLst>
</workbook>
</file>

<file path=xl/sharedStrings.xml><?xml version="1.0" encoding="utf-8"?>
<sst xmlns="http://schemas.openxmlformats.org/spreadsheetml/2006/main" count="381" uniqueCount="162">
  <si>
    <t xml:space="preserve">STATISTIQUES EQUIPE  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</si>
  <si>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</si>
  <si>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</si>
  <si>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</si>
  <si>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</si>
  <si>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</si>
  <si>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</si>
  <si>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</si>
  <si>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</si>
  <si>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</si>
  <si>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</si>
  <si>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</si>
  <si>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</si>
  <si>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</si>
  <si>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</si>
  <si>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</si>
  <si>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</si>
  <si>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</si>
  <si>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</si>
  <si>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</si>
  <si>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</si>
  <si>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</si>
  <si>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</si>
  <si>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</si>
  <si>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</si>
  <si>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</si>
  <si>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</si>
  <si>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</si>
  <si>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</si>
  <si>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</si>
  <si>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</si>
  <si>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</si>
  <si>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</si>
  <si>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</si>
  <si>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</si>
  <si>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</si>
  <si>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</si>
  <si>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</si>
  <si>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</si>
  <si>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ROMAIN</t>
  </si>
  <si>
    <t>David</t>
  </si>
  <si>
    <t>Récap. Courses</t>
  </si>
  <si>
    <t>Field goal</t>
  </si>
  <si>
    <t>Nb courses</t>
  </si>
  <si>
    <t>Nb yards</t>
  </si>
  <si>
    <t>Fumbles</t>
  </si>
  <si>
    <t>Transfo</t>
  </si>
  <si>
    <t>DUPONT</t>
  </si>
  <si>
    <t>Sullivan</t>
  </si>
  <si>
    <t>TUNETIER</t>
  </si>
  <si>
    <t>Arthur</t>
  </si>
  <si>
    <t>AMOAKO</t>
  </si>
  <si>
    <t>Isaac</t>
  </si>
  <si>
    <t>Nb Points / match</t>
  </si>
  <si>
    <t>PAT</t>
  </si>
  <si>
    <t>2 pts</t>
  </si>
  <si>
    <t>Safety</t>
  </si>
  <si>
    <t>Récap. Passes</t>
  </si>
  <si>
    <t>Nb passes comp.</t>
  </si>
  <si>
    <t>MASSELOT</t>
  </si>
  <si>
    <t>Mahe</t>
  </si>
  <si>
    <t>CHATIRON</t>
  </si>
  <si>
    <t>Axel</t>
  </si>
  <si>
    <t>FRAIOLI</t>
  </si>
  <si>
    <t>Enzo</t>
  </si>
  <si>
    <t>Récap. Equipes Spéciales KOR</t>
  </si>
  <si>
    <t>Récap. Equipes Spéciales PR</t>
  </si>
  <si>
    <t>Nb retours</t>
  </si>
  <si>
    <t>Fumble</t>
  </si>
  <si>
    <t>DUVERNOY</t>
  </si>
  <si>
    <t>Noe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</si>
  <si>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</si>
  <si>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</si>
  <si>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</si>
  <si>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</si>
  <si>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</si>
  <si>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</si>
  <si>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</si>
  <si>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</si>
  <si>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</si>
  <si>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</si>
  <si>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</si>
  <si>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</si>
  <si>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BUFFET</t>
  </si>
  <si>
    <t>Vincent</t>
  </si>
  <si>
    <t>NZAOU</t>
  </si>
  <si>
    <t>Natsi</t>
  </si>
  <si>
    <t>HAMARD</t>
  </si>
  <si>
    <t>GUSCIARA</t>
  </si>
  <si>
    <t>Theo</t>
  </si>
  <si>
    <t>VIVIER</t>
  </si>
  <si>
    <t>Xavier</t>
  </si>
  <si>
    <t>HUBY</t>
  </si>
  <si>
    <t>Rodrigue</t>
  </si>
  <si>
    <t>HEBERT</t>
  </si>
  <si>
    <t>Maxime</t>
  </si>
  <si>
    <t>GEFFROY</t>
  </si>
  <si>
    <t>Antoine</t>
  </si>
  <si>
    <t>MENDY</t>
  </si>
  <si>
    <t>Quentin</t>
  </si>
  <si>
    <t>JEZEQUEL</t>
  </si>
  <si>
    <t>Hugues</t>
  </si>
  <si>
    <t>Total équipe</t>
  </si>
  <si>
    <t xml:space="preserve">STATISTIQUES EQUIPE </t>
  </si>
  <si>
    <t>CREMADES</t>
  </si>
  <si>
    <t>Léo</t>
  </si>
  <si>
    <t>Mathys</t>
  </si>
  <si>
    <t>DURAND</t>
  </si>
  <si>
    <t>Paul</t>
  </si>
  <si>
    <t>BUQUET</t>
  </si>
  <si>
    <t>Guillaume</t>
  </si>
  <si>
    <t>BOFUNDA</t>
  </si>
  <si>
    <t>Jason</t>
  </si>
  <si>
    <t>CIMIA</t>
  </si>
  <si>
    <t>Alan</t>
  </si>
  <si>
    <t>Leo</t>
  </si>
  <si>
    <t>GEMISE-Fareau</t>
  </si>
  <si>
    <t>Anyame</t>
  </si>
  <si>
    <t>LAURIER</t>
  </si>
  <si>
    <t>Emmanuel</t>
  </si>
  <si>
    <t>SOUMMAR</t>
  </si>
  <si>
    <t>Yannis</t>
  </si>
  <si>
    <t>SODATOUNOU</t>
  </si>
  <si>
    <t>Evans</t>
  </si>
  <si>
    <t>BEN HAMMADI</t>
  </si>
  <si>
    <t>Rayan</t>
  </si>
  <si>
    <t>GEMISE-FAREAU</t>
  </si>
  <si>
    <t>KTAIBAT</t>
  </si>
  <si>
    <t>Rayane</t>
  </si>
  <si>
    <t>SODATONOU</t>
  </si>
  <si>
    <t>TOURE</t>
  </si>
  <si>
    <t>Mahamadou</t>
  </si>
  <si>
    <t>MESROUR</t>
  </si>
  <si>
    <t>Leyan</t>
  </si>
  <si>
    <t>KAMGAN</t>
  </si>
  <si>
    <t>Ange-Adrien</t>
  </si>
  <si>
    <t>KHADRAOUI</t>
  </si>
  <si>
    <t>Hichem</t>
  </si>
  <si>
    <t>SZYNALIK</t>
  </si>
  <si>
    <t>Filip</t>
  </si>
  <si>
    <t>BENHAMOU</t>
  </si>
  <si>
    <t>Jerome</t>
  </si>
  <si>
    <t>LUNDY</t>
  </si>
  <si>
    <t>Jordan</t>
  </si>
  <si>
    <t>DOUCOURE</t>
  </si>
  <si>
    <t>Ismaila</t>
  </si>
  <si>
    <t>EUSTACHE</t>
  </si>
  <si>
    <t>Djilan</t>
  </si>
  <si>
    <t>QUENUM</t>
  </si>
  <si>
    <t>Yven</t>
  </si>
  <si>
    <t>ZOUARI</t>
  </si>
  <si>
    <t>Shiheb</t>
  </si>
  <si>
    <t>POMMIER</t>
  </si>
  <si>
    <t>Joseph</t>
  </si>
  <si>
    <t>AKABI</t>
  </si>
  <si>
    <t>Sofian</t>
  </si>
  <si>
    <t>DILMI</t>
  </si>
  <si>
    <t>Sofiane</t>
  </si>
  <si>
    <t>ABBAS</t>
  </si>
  <si>
    <t>Mendy</t>
  </si>
  <si>
    <t>ADJETEY</t>
  </si>
  <si>
    <t>Jordy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</si>
</sst>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u/>
      <sz val="14.0"/>
      <color theme="1"/>
      <name val="Rockwell"/>
    </font>
    <font>
      <b/>
      <i/>
      <sz val="11.0"/>
      <color theme="1"/>
      <name val="Rockwell"/>
    </font>
    <font>
      <sz val="11.0"/>
      <color theme="1"/>
      <name val="Rockwell"/>
    </font>
    <font>
      <sz val="10.0"/>
      <color rgb="FF000000"/>
      <name val="Aria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readingOrder="0"/>
    </xf>
    <xf borderId="2" fillId="0" fontId="4" numFmtId="0" xfId="0" applyBorder="1" applyFont="1"/>
    <xf borderId="3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4" fillId="0" fontId="4" numFmtId="0" xfId="0" applyBorder="1" applyFont="1"/>
    <xf borderId="3" fillId="0" fontId="6" numFmtId="0" xfId="0" applyAlignment="1" applyBorder="1" applyFont="1">
      <alignment horizontal="center"/>
    </xf>
    <xf borderId="1" fillId="4" fontId="7" numFmtId="0" xfId="0" applyAlignment="1" applyBorder="1" applyFill="1" applyFont="1">
      <alignment horizontal="center"/>
    </xf>
    <xf borderId="5" fillId="5" fontId="1" numFmtId="0" xfId="0" applyBorder="1" applyFill="1" applyFont="1"/>
    <xf borderId="5" fillId="5" fontId="8" numFmtId="0" xfId="0" applyAlignment="1" applyBorder="1" applyFont="1">
      <alignment horizontal="center"/>
    </xf>
    <xf borderId="5" fillId="5" fontId="9" numFmtId="0" xfId="0" applyBorder="1" applyFont="1"/>
    <xf borderId="5" fillId="5" fontId="2" numFmtId="0" xfId="0" applyBorder="1" applyFont="1"/>
    <xf borderId="5" fillId="6" fontId="10" numFmtId="0" xfId="0" applyBorder="1" applyFill="1" applyFont="1"/>
    <xf borderId="5" fillId="6" fontId="11" numFmtId="0" xfId="0" applyAlignment="1" applyBorder="1" applyFont="1">
      <alignment horizontal="right"/>
    </xf>
    <xf borderId="3" fillId="7" fontId="12" numFmtId="0" xfId="0" applyAlignment="1" applyBorder="1" applyFill="1" applyFont="1">
      <alignment horizontal="center"/>
    </xf>
    <xf borderId="5" fillId="6" fontId="13" numFmtId="0" xfId="0" applyAlignment="1" applyBorder="1" applyFont="1">
      <alignment horizontal="right"/>
    </xf>
    <xf borderId="0" fillId="0" fontId="10" numFmtId="0" xfId="0" applyFont="1"/>
    <xf borderId="5" fillId="6" fontId="13" numFmtId="0" xfId="0" applyAlignment="1" applyBorder="1" applyFont="1">
      <alignment horizontal="center"/>
    </xf>
    <xf borderId="6" fillId="6" fontId="10" numFmtId="0" xfId="0" applyBorder="1" applyFont="1"/>
    <xf borderId="5" fillId="6" fontId="13" numFmtId="0" xfId="0" applyBorder="1" applyFont="1"/>
    <xf borderId="7" fillId="6" fontId="11" numFmtId="0" xfId="0" applyBorder="1" applyFont="1"/>
    <xf borderId="8" fillId="0" fontId="4" numFmtId="0" xfId="0" applyBorder="1" applyFont="1"/>
    <xf borderId="9" fillId="7" fontId="12" numFmtId="0" xfId="0" applyAlignment="1" applyBorder="1" applyFont="1">
      <alignment horizontal="center"/>
    </xf>
    <xf borderId="10" fillId="6" fontId="10" numFmtId="0" xfId="0" applyBorder="1" applyFont="1"/>
    <xf borderId="5" fillId="6" fontId="11" numFmtId="0" xfId="0" applyBorder="1" applyFont="1"/>
    <xf borderId="5" fillId="6" fontId="14" numFmtId="0" xfId="0" applyBorder="1" applyFont="1"/>
    <xf borderId="11" fillId="6" fontId="15" numFmtId="0" xfId="0" applyAlignment="1" applyBorder="1" applyFont="1">
      <alignment horizontal="center"/>
    </xf>
    <xf borderId="12" fillId="6" fontId="16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7" fillId="6" fontId="13" numFmtId="0" xfId="0" applyBorder="1" applyFont="1"/>
    <xf borderId="13" fillId="7" fontId="12" numFmtId="0" xfId="0" applyAlignment="1" applyBorder="1" applyFont="1">
      <alignment horizontal="center"/>
    </xf>
    <xf borderId="14" fillId="7" fontId="12" numFmtId="0" xfId="0" applyAlignment="1" applyBorder="1" applyFont="1">
      <alignment horizontal="center"/>
    </xf>
    <xf borderId="5" fillId="7" fontId="12" numFmtId="10" xfId="0" applyAlignment="1" applyBorder="1" applyFont="1" applyNumberFormat="1">
      <alignment horizontal="left"/>
    </xf>
    <xf borderId="5" fillId="6" fontId="13" numFmtId="0" xfId="0" applyAlignment="1" applyBorder="1" applyFont="1">
      <alignment horizontal="left"/>
    </xf>
    <xf borderId="15" fillId="7" fontId="12" numFmtId="0" xfId="0" applyAlignment="1" applyBorder="1" applyFont="1">
      <alignment horizontal="center"/>
    </xf>
    <xf borderId="16" fillId="7" fontId="12" numFmtId="0" xfId="0" applyAlignment="1" applyBorder="1" applyFont="1">
      <alignment horizontal="center"/>
    </xf>
    <xf borderId="7" fillId="6" fontId="10" numFmtId="0" xfId="0" applyBorder="1" applyFont="1"/>
    <xf borderId="17" fillId="7" fontId="12" numFmtId="0" xfId="0" applyAlignment="1" applyBorder="1" applyFont="1">
      <alignment horizontal="center"/>
    </xf>
    <xf borderId="18" fillId="6" fontId="13" numFmtId="0" xfId="0" applyAlignment="1" applyBorder="1" applyFont="1">
      <alignment horizontal="center"/>
    </xf>
    <xf borderId="19" fillId="6" fontId="10" numFmtId="0" xfId="0" applyBorder="1" applyFont="1"/>
    <xf borderId="6" fillId="6" fontId="13" numFmtId="0" xfId="0" applyBorder="1" applyFont="1"/>
    <xf borderId="6" fillId="6" fontId="13" numFmtId="0" xfId="0" applyAlignment="1" applyBorder="1" applyFont="1">
      <alignment horizontal="center"/>
    </xf>
    <xf borderId="20" fillId="6" fontId="10" numFmtId="0" xfId="0" applyBorder="1" applyFont="1"/>
    <xf borderId="21" fillId="0" fontId="4" numFmtId="0" xfId="0" applyBorder="1" applyFont="1"/>
    <xf borderId="22" fillId="7" fontId="12" numFmtId="0" xfId="0" applyAlignment="1" applyBorder="1" applyFont="1">
      <alignment horizontal="center"/>
    </xf>
    <xf borderId="0" fillId="0" fontId="18" numFmtId="0" xfId="0" applyFont="1"/>
    <xf borderId="0" fillId="0" fontId="19" numFmtId="0" xfId="0" applyAlignment="1" applyFont="1">
      <alignment horizontal="left"/>
    </xf>
    <xf borderId="0" fillId="0" fontId="20" numFmtId="0" xfId="0" applyAlignment="1" applyFont="1">
      <alignment horizontal="center"/>
    </xf>
    <xf borderId="0" fillId="0" fontId="21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3" fillId="3" fontId="22" numFmtId="0" xfId="0" applyAlignment="1" applyBorder="1" applyFont="1">
      <alignment horizontal="left"/>
    </xf>
    <xf borderId="24" fillId="0" fontId="4" numFmtId="0" xfId="0" applyBorder="1" applyFont="1"/>
    <xf borderId="25" fillId="0" fontId="4" numFmtId="0" xfId="0" applyBorder="1" applyFont="1"/>
    <xf borderId="0" fillId="0" fontId="23" numFmtId="0" xfId="0" applyFont="1"/>
    <xf borderId="16" fillId="3" fontId="5" numFmtId="0" xfId="0" applyAlignment="1" applyBorder="1" applyFont="1">
      <alignment horizontal="center"/>
    </xf>
    <xf borderId="26" fillId="3" fontId="5" numFmtId="0" xfId="0" applyAlignment="1" applyBorder="1" applyFont="1">
      <alignment horizontal="center"/>
    </xf>
    <xf borderId="27" fillId="3" fontId="5" numFmtId="0" xfId="0" applyAlignment="1" applyBorder="1" applyFont="1">
      <alignment horizontal="center"/>
    </xf>
    <xf borderId="2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14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30" fillId="0" fontId="10" numFmtId="0" xfId="0" applyAlignment="1" applyBorder="1" applyFont="1">
      <alignment horizontal="center" readingOrder="0"/>
    </xf>
    <xf borderId="31" fillId="0" fontId="10" numFmtId="0" xfId="0" applyAlignment="1" applyBorder="1" applyFont="1">
      <alignment horizontal="left" readingOrder="0"/>
    </xf>
    <xf borderId="31" fillId="0" fontId="10" numFmtId="0" xfId="0" applyAlignment="1" applyBorder="1" applyFont="1">
      <alignment horizontal="center" readingOrder="0"/>
    </xf>
    <xf borderId="16" fillId="4" fontId="12" numFmtId="0" xfId="0" applyAlignment="1" applyBorder="1" applyFont="1">
      <alignment horizontal="center"/>
    </xf>
    <xf borderId="3" fillId="0" fontId="10" numFmtId="0" xfId="0" applyAlignment="1" applyBorder="1" applyFont="1">
      <alignment horizontal="center"/>
    </xf>
    <xf borderId="31" fillId="0" fontId="10" numFmtId="0" xfId="0" applyAlignment="1" applyBorder="1" applyFont="1">
      <alignment horizontal="left"/>
    </xf>
    <xf borderId="2" fillId="0" fontId="10" numFmtId="0" xfId="0" applyAlignment="1" applyBorder="1" applyFont="1">
      <alignment horizontal="left"/>
    </xf>
    <xf borderId="4" fillId="0" fontId="10" numFmtId="0" xfId="0" applyAlignment="1" applyBorder="1" applyFont="1">
      <alignment horizontal="left"/>
    </xf>
    <xf borderId="4" fillId="0" fontId="10" numFmtId="0" xfId="0" applyAlignment="1" applyBorder="1" applyFont="1">
      <alignment horizontal="center"/>
    </xf>
    <xf borderId="16" fillId="4" fontId="12" numFmtId="9" xfId="0" applyAlignment="1" applyBorder="1" applyFont="1" applyNumberFormat="1">
      <alignment horizontal="center"/>
    </xf>
    <xf borderId="14" fillId="4" fontId="12" numFmtId="0" xfId="0" applyAlignment="1" applyBorder="1" applyFont="1">
      <alignment horizontal="center"/>
    </xf>
    <xf borderId="30" fillId="0" fontId="10" numFmtId="0" xfId="0" applyAlignment="1" applyBorder="1" applyFont="1">
      <alignment horizontal="center"/>
    </xf>
    <xf borderId="31" fillId="0" fontId="13" numFmtId="0" xfId="0" applyAlignment="1" applyBorder="1" applyFont="1">
      <alignment horizontal="center"/>
    </xf>
    <xf borderId="32" fillId="0" fontId="2" numFmtId="0" xfId="0" applyBorder="1" applyFont="1"/>
    <xf borderId="31" fillId="0" fontId="4" numFmtId="0" xfId="0" applyBorder="1" applyFont="1"/>
    <xf borderId="32" fillId="0" fontId="10" numFmtId="0" xfId="0" applyAlignment="1" applyBorder="1" applyFont="1">
      <alignment horizontal="left"/>
    </xf>
    <xf borderId="32" fillId="0" fontId="13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5" numFmtId="0" xfId="0" applyAlignment="1" applyFont="1">
      <alignment horizontal="center"/>
    </xf>
    <xf borderId="13" fillId="3" fontId="5" numFmtId="0" xfId="0" applyAlignment="1" applyBorder="1" applyFont="1">
      <alignment horizontal="center"/>
    </xf>
    <xf borderId="33" fillId="3" fontId="5" numFmtId="0" xfId="0" applyAlignment="1" applyBorder="1" applyFont="1">
      <alignment horizontal="center"/>
    </xf>
    <xf borderId="34" fillId="3" fontId="5" numFmtId="0" xfId="0" applyAlignment="1" applyBorder="1" applyFont="1">
      <alignment horizontal="center"/>
    </xf>
    <xf borderId="3" fillId="0" fontId="24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/>
    </xf>
    <xf borderId="31" fillId="0" fontId="10" numFmtId="0" xfId="0" applyAlignment="1" applyBorder="1" applyFont="1">
      <alignment horizontal="center"/>
    </xf>
    <xf borderId="3" fillId="0" fontId="10" numFmtId="0" xfId="0" applyAlignment="1" applyBorder="1" applyFont="1">
      <alignment horizontal="center" readingOrder="0"/>
    </xf>
    <xf borderId="0" fillId="0" fontId="25" numFmtId="0" xfId="0" applyFont="1"/>
    <xf borderId="0" fillId="0" fontId="26" numFmtId="0" xfId="0" applyAlignment="1" applyFont="1">
      <alignment horizontal="center"/>
    </xf>
    <xf borderId="35" fillId="0" fontId="10" numFmtId="0" xfId="0" applyAlignment="1" applyBorder="1" applyFont="1">
      <alignment horizontal="center"/>
    </xf>
    <xf borderId="2" fillId="0" fontId="10" numFmtId="0" xfId="0" applyAlignment="1" applyBorder="1" applyFont="1">
      <alignment horizontal="left" readingOrder="0"/>
    </xf>
    <xf borderId="1" fillId="0" fontId="10" numFmtId="0" xfId="0" applyAlignment="1" applyBorder="1" applyFont="1">
      <alignment horizontal="left" readingOrder="0"/>
    </xf>
    <xf borderId="32" fillId="0" fontId="10" numFmtId="0" xfId="0" applyAlignment="1" applyBorder="1" applyFont="1">
      <alignment horizontal="center"/>
    </xf>
    <xf borderId="32" fillId="0" fontId="10" numFmtId="0" xfId="0" applyAlignment="1" applyBorder="1" applyFont="1">
      <alignment horizontal="left" readingOrder="0"/>
    </xf>
    <xf borderId="36" fillId="0" fontId="10" numFmtId="0" xfId="0" applyAlignment="1" applyBorder="1" applyFont="1">
      <alignment horizontal="left" readingOrder="0"/>
    </xf>
    <xf borderId="36" fillId="0" fontId="10" numFmtId="0" xfId="0" applyAlignment="1" applyBorder="1" applyFont="1">
      <alignment horizontal="left"/>
    </xf>
    <xf borderId="3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center"/>
    </xf>
    <xf borderId="2" fillId="0" fontId="13" numFmtId="0" xfId="0" applyAlignment="1" applyBorder="1" applyFont="1">
      <alignment horizontal="center"/>
    </xf>
    <xf borderId="30" fillId="0" fontId="1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28" fillId="8" fontId="5" numFmtId="0" xfId="0" applyAlignment="1" applyBorder="1" applyFill="1" applyFont="1">
      <alignment horizontal="center"/>
    </xf>
    <xf borderId="28" fillId="8" fontId="13" numFmtId="0" xfId="0" applyAlignment="1" applyBorder="1" applyFont="1">
      <alignment horizontal="center"/>
    </xf>
    <xf borderId="1" fillId="0" fontId="10" numFmtId="0" xfId="0" applyAlignment="1" applyBorder="1" applyFont="1">
      <alignment horizontal="left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center"/>
    </xf>
    <xf borderId="0" fillId="0" fontId="29" numFmtId="0" xfId="0" applyFont="1"/>
    <xf borderId="0" fillId="0" fontId="9" numFmtId="0" xfId="0" applyFont="1"/>
    <xf borderId="14" fillId="3" fontId="22" numFmtId="0" xfId="0" applyAlignment="1" applyBorder="1" applyFont="1">
      <alignment horizontal="center"/>
    </xf>
    <xf borderId="28" fillId="4" fontId="30" numFmtId="0" xfId="0" applyAlignment="1" applyBorder="1" applyFont="1">
      <alignment horizontal="center"/>
    </xf>
    <xf borderId="31" fillId="0" fontId="31" numFmtId="0" xfId="0" applyAlignment="1" applyBorder="1" applyFont="1">
      <alignment horizontal="center"/>
    </xf>
    <xf borderId="28" fillId="8" fontId="31" numFmtId="0" xfId="0" applyAlignment="1" applyBorder="1" applyFont="1">
      <alignment horizontal="center"/>
    </xf>
    <xf borderId="3" fillId="0" fontId="32" numFmtId="0" xfId="0" applyBorder="1" applyFont="1"/>
    <xf borderId="31" fillId="0" fontId="31" numFmtId="0" xfId="0" applyAlignment="1" applyBorder="1" applyFont="1">
      <alignment horizontal="center" readingOrder="0"/>
    </xf>
    <xf borderId="3" fillId="0" fontId="32" numFmtId="0" xfId="0" applyAlignment="1" applyBorder="1" applyFont="1">
      <alignment readingOrder="0"/>
    </xf>
    <xf borderId="1" fillId="3" fontId="13" numFmtId="0" xfId="0" applyAlignment="1" applyBorder="1" applyFont="1">
      <alignment horizontal="center"/>
    </xf>
    <xf borderId="3" fillId="0" fontId="6" numFmtId="0" xfId="0" applyAlignment="1" applyBorder="1" applyFont="1">
      <alignment horizontal="center" readingOrder="0"/>
    </xf>
    <xf borderId="32" fillId="0" fontId="2" numFmtId="0" xfId="0" applyAlignment="1" applyBorder="1" applyFont="1">
      <alignment readingOrder="0"/>
    </xf>
    <xf borderId="31" fillId="0" fontId="13" numFmtId="0" xfId="0" applyAlignment="1" applyBorder="1" applyFont="1">
      <alignment horizontal="center" readingOrder="0"/>
    </xf>
    <xf borderId="32" fillId="0" fontId="13" numFmtId="0" xfId="0" applyAlignment="1" applyBorder="1" applyFont="1">
      <alignment horizontal="center" readingOrder="0"/>
    </xf>
    <xf borderId="35" fillId="0" fontId="10" numFmtId="0" xfId="0" applyAlignment="1" applyBorder="1" applyFont="1">
      <alignment horizontal="center" readingOrder="0"/>
    </xf>
    <xf borderId="3" fillId="0" fontId="13" numFmtId="0" xfId="0" applyAlignment="1" applyBorder="1" applyFont="1">
      <alignment horizontal="center" readingOrder="0"/>
    </xf>
    <xf borderId="4" fillId="0" fontId="13" numFmtId="0" xfId="0" applyAlignment="1" applyBorder="1" applyFont="1">
      <alignment horizontal="center" readingOrder="0"/>
    </xf>
    <xf borderId="2" fillId="0" fontId="13" numFmtId="0" xfId="0" applyAlignment="1" applyBorder="1" applyFont="1">
      <alignment horizontal="center" readingOrder="0"/>
    </xf>
    <xf borderId="30" fillId="0" fontId="13" numFmtId="0" xfId="0" applyAlignment="1" applyBorder="1" applyFont="1">
      <alignment horizontal="center" readingOrder="0"/>
    </xf>
    <xf borderId="28" fillId="4" fontId="30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3" t="s">
        <v>0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8">
        <v>0.0</v>
      </c>
      <c r="J3" s="8">
        <v>0.0</v>
      </c>
      <c r="K3" s="8">
        <v>0.0</v>
      </c>
      <c r="L3" s="8">
        <v>0.0</v>
      </c>
      <c r="M3" s="9">
        <f>I3+J3+K3+L3</f>
        <v>0</v>
      </c>
      <c r="N3" s="7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0"/>
      <c r="B5" s="10"/>
      <c r="C5" s="11"/>
      <c r="D5" s="11"/>
      <c r="E5" s="11"/>
      <c r="F5" s="12"/>
      <c r="G5" s="11"/>
      <c r="H5" s="11"/>
      <c r="I5" s="10"/>
      <c r="J5" s="11"/>
      <c r="K5" s="11"/>
      <c r="L5" s="11"/>
      <c r="M5" s="11"/>
      <c r="N5" s="13"/>
      <c r="O5" s="10"/>
      <c r="P5" s="10"/>
      <c r="Q5" s="10"/>
      <c r="R5" s="10"/>
      <c r="S5" s="13"/>
      <c r="T5" s="13"/>
      <c r="U5" s="13"/>
      <c r="V5" s="13"/>
      <c r="W5" s="13"/>
      <c r="X5" s="13"/>
      <c r="Y5" s="13"/>
      <c r="Z5" s="10"/>
    </row>
    <row r="6" ht="15.75" customHeight="1">
      <c r="A6" s="14"/>
      <c r="B6" s="14"/>
      <c r="C6" s="15" t="s">
        <v>6</v>
      </c>
      <c r="D6" s="16">
        <f>C9+M9</f>
        <v>138</v>
      </c>
      <c r="E6" s="14"/>
      <c r="F6" s="14"/>
      <c r="G6" s="14"/>
      <c r="H6" s="14"/>
      <c r="I6" s="14"/>
      <c r="J6" s="14"/>
      <c r="K6" s="14"/>
      <c r="L6" s="14"/>
      <c r="M6" s="14"/>
      <c r="N6" s="17" t="s">
        <v>7</v>
      </c>
      <c r="O6" s="16">
        <f>C10+N10</f>
        <v>39</v>
      </c>
      <c r="P6" s="14"/>
      <c r="Q6" s="14"/>
      <c r="R6" s="14"/>
      <c r="S6" s="14"/>
      <c r="T6" s="14"/>
      <c r="U6" s="17" t="s">
        <v>8</v>
      </c>
      <c r="V6" s="16">
        <f>D6/O6</f>
        <v>3.538461538</v>
      </c>
      <c r="W6" s="14"/>
      <c r="X6" s="14"/>
      <c r="Y6" s="18"/>
      <c r="Z6" s="18"/>
    </row>
    <row r="7" ht="15.75" customHeight="1">
      <c r="A7" s="14"/>
      <c r="B7" s="14"/>
      <c r="C7" s="15"/>
      <c r="D7" s="19"/>
      <c r="E7" s="14"/>
      <c r="F7" s="14"/>
      <c r="G7" s="14"/>
      <c r="H7" s="14"/>
      <c r="I7" s="17"/>
      <c r="J7" s="19"/>
      <c r="K7" s="14"/>
      <c r="L7" s="14"/>
      <c r="M7" s="14"/>
      <c r="N7" s="14"/>
      <c r="O7" s="14"/>
      <c r="P7" s="17"/>
      <c r="Q7" s="19"/>
      <c r="R7" s="14"/>
      <c r="S7" s="14"/>
      <c r="T7" s="14"/>
      <c r="U7" s="14"/>
      <c r="V7" s="14"/>
      <c r="W7" s="14"/>
      <c r="X7" s="14"/>
      <c r="Y7" s="18"/>
      <c r="Z7" s="18"/>
    </row>
    <row r="8" ht="15.75" customHeight="1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4"/>
      <c r="U8" s="14"/>
      <c r="V8" s="14"/>
      <c r="W8" s="14"/>
      <c r="X8" s="14"/>
      <c r="Y8" s="18"/>
      <c r="Z8" s="18"/>
    </row>
    <row r="9" ht="15.75" customHeight="1">
      <c r="A9" s="22" t="s">
        <v>9</v>
      </c>
      <c r="B9" s="23"/>
      <c r="C9" s="24">
        <f>SUM(E25:E34)</f>
        <v>86</v>
      </c>
      <c r="D9" s="14"/>
      <c r="E9" s="25"/>
      <c r="F9" s="14"/>
      <c r="G9" s="14"/>
      <c r="H9" s="14"/>
      <c r="I9" s="26" t="s">
        <v>10</v>
      </c>
      <c r="J9" s="14"/>
      <c r="K9" s="14"/>
      <c r="L9" s="14"/>
      <c r="M9" s="24">
        <f>SUM(E38:E47)</f>
        <v>52</v>
      </c>
      <c r="N9" s="21"/>
      <c r="O9" s="14"/>
      <c r="P9" s="14"/>
      <c r="Q9" s="14"/>
      <c r="R9" s="25"/>
      <c r="S9" s="27" t="s">
        <v>11</v>
      </c>
      <c r="T9" s="28"/>
      <c r="U9" s="28"/>
      <c r="V9" s="28"/>
      <c r="W9" s="28"/>
      <c r="X9" s="29"/>
      <c r="Y9" s="18"/>
      <c r="Z9" s="30"/>
    </row>
    <row r="10" ht="15.75" customHeight="1">
      <c r="A10" s="31" t="s">
        <v>12</v>
      </c>
      <c r="B10" s="23"/>
      <c r="C10" s="32">
        <f>SUM(D25:D34)</f>
        <v>24</v>
      </c>
      <c r="D10" s="14"/>
      <c r="E10" s="25"/>
      <c r="F10" s="14"/>
      <c r="G10" s="14"/>
      <c r="H10" s="14"/>
      <c r="I10" s="31" t="s">
        <v>13</v>
      </c>
      <c r="J10" s="23"/>
      <c r="K10" s="23"/>
      <c r="L10" s="14"/>
      <c r="M10" s="32">
        <f t="shared" ref="M10:N10" si="1">SUM(D19:D21)</f>
        <v>5</v>
      </c>
      <c r="N10" s="33">
        <f t="shared" si="1"/>
        <v>15</v>
      </c>
      <c r="O10" s="34">
        <f>(M10/N10)</f>
        <v>0.3333333333</v>
      </c>
      <c r="P10" s="35"/>
      <c r="Q10" s="14"/>
      <c r="R10" s="25"/>
      <c r="S10" s="31" t="s">
        <v>14</v>
      </c>
      <c r="T10" s="23"/>
      <c r="U10" s="23"/>
      <c r="V10" s="23"/>
      <c r="W10" s="14"/>
      <c r="X10" s="36">
        <f>X13+X12-X11-X14</f>
        <v>1</v>
      </c>
      <c r="Y10" s="18"/>
      <c r="Z10" s="18"/>
    </row>
    <row r="11" ht="15.75" customHeight="1">
      <c r="A11" s="31" t="s">
        <v>15</v>
      </c>
      <c r="B11" s="23"/>
      <c r="C11" s="37">
        <f>C9/C10</f>
        <v>3.583333333</v>
      </c>
      <c r="D11" s="14"/>
      <c r="E11" s="25"/>
      <c r="F11" s="14"/>
      <c r="G11" s="14"/>
      <c r="H11" s="14"/>
      <c r="I11" s="31" t="s">
        <v>15</v>
      </c>
      <c r="J11" s="23"/>
      <c r="K11" s="14"/>
      <c r="L11" s="14"/>
      <c r="M11" s="37">
        <f>M9/M10</f>
        <v>10.4</v>
      </c>
      <c r="N11" s="14"/>
      <c r="O11" s="14"/>
      <c r="P11" s="14"/>
      <c r="Q11" s="14"/>
      <c r="R11" s="25"/>
      <c r="S11" s="38" t="s">
        <v>16</v>
      </c>
      <c r="T11" s="23"/>
      <c r="U11" s="23"/>
      <c r="V11" s="14"/>
      <c r="W11" s="14"/>
      <c r="X11" s="39">
        <f>SUM(H38:H47,H25,H26:H34,H51:H57)</f>
        <v>0</v>
      </c>
      <c r="Y11" s="18"/>
      <c r="Z11" s="18"/>
    </row>
    <row r="12" ht="15.75" customHeight="1">
      <c r="A12" s="14"/>
      <c r="B12" s="14"/>
      <c r="C12" s="14"/>
      <c r="D12" s="14"/>
      <c r="E12" s="25"/>
      <c r="F12" s="14"/>
      <c r="G12" s="14"/>
      <c r="H12" s="14"/>
      <c r="I12" s="31" t="s">
        <v>17</v>
      </c>
      <c r="J12" s="23"/>
      <c r="K12" s="14"/>
      <c r="L12" s="14"/>
      <c r="M12" s="24">
        <f>SUM(H19:H21)</f>
        <v>1</v>
      </c>
      <c r="N12" s="40"/>
      <c r="O12" s="21"/>
      <c r="P12" s="14"/>
      <c r="Q12" s="14"/>
      <c r="R12" s="25"/>
      <c r="S12" s="38" t="s">
        <v>18</v>
      </c>
      <c r="T12" s="23"/>
      <c r="U12" s="23"/>
      <c r="V12" s="14"/>
      <c r="W12" s="14"/>
      <c r="X12" s="39">
        <f>SUM(J82)</f>
        <v>0</v>
      </c>
      <c r="Y12" s="18"/>
      <c r="Z12" s="18"/>
    </row>
    <row r="13" ht="15.75" customHeight="1">
      <c r="A13" s="14"/>
      <c r="B13" s="14"/>
      <c r="C13" s="14"/>
      <c r="D13" s="14"/>
      <c r="E13" s="25"/>
      <c r="F13" s="14"/>
      <c r="G13" s="14"/>
      <c r="H13" s="14"/>
      <c r="I13" s="21"/>
      <c r="J13" s="14"/>
      <c r="K13" s="14"/>
      <c r="L13" s="14"/>
      <c r="M13" s="19"/>
      <c r="N13" s="19"/>
      <c r="O13" s="21"/>
      <c r="P13" s="14"/>
      <c r="Q13" s="14"/>
      <c r="R13" s="25"/>
      <c r="S13" s="38" t="s">
        <v>19</v>
      </c>
      <c r="T13" s="23"/>
      <c r="U13" s="23"/>
      <c r="V13" s="14"/>
      <c r="W13" s="14"/>
      <c r="X13" s="39">
        <f>SUM(N82)</f>
        <v>1</v>
      </c>
      <c r="Y13" s="18"/>
      <c r="Z13" s="18"/>
    </row>
    <row r="14" ht="15.75" customHeight="1">
      <c r="A14" s="20"/>
      <c r="B14" s="20"/>
      <c r="C14" s="20"/>
      <c r="D14" s="20"/>
      <c r="E14" s="41"/>
      <c r="F14" s="20"/>
      <c r="G14" s="20"/>
      <c r="H14" s="20"/>
      <c r="I14" s="42"/>
      <c r="J14" s="20"/>
      <c r="K14" s="20"/>
      <c r="L14" s="20"/>
      <c r="M14" s="43"/>
      <c r="N14" s="43"/>
      <c r="O14" s="42"/>
      <c r="P14" s="20"/>
      <c r="Q14" s="20"/>
      <c r="R14" s="41"/>
      <c r="S14" s="44" t="s">
        <v>20</v>
      </c>
      <c r="T14" s="45"/>
      <c r="U14" s="45"/>
      <c r="V14" s="20"/>
      <c r="W14" s="20"/>
      <c r="X14" s="46">
        <f>SUM(J19:J21)</f>
        <v>0</v>
      </c>
      <c r="Y14" s="18"/>
      <c r="Z14" s="18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7"/>
      <c r="P15" s="2"/>
      <c r="Q15" s="2"/>
      <c r="R15" s="2"/>
      <c r="S15" s="2"/>
      <c r="T15" s="18"/>
      <c r="U15" s="2"/>
      <c r="V15" s="2"/>
      <c r="W15" s="2"/>
      <c r="X15" s="2"/>
      <c r="Y15" s="2"/>
      <c r="Z15" s="18"/>
    </row>
    <row r="16" ht="15.75" customHeight="1">
      <c r="A16" s="48" t="s">
        <v>21</v>
      </c>
      <c r="I16" s="49"/>
      <c r="J16" s="49"/>
      <c r="K16" s="1"/>
      <c r="L16" s="1"/>
      <c r="M16" s="1"/>
      <c r="N16" s="2"/>
      <c r="O16" s="2"/>
      <c r="P16" s="50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1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52"/>
      <c r="M17" s="52"/>
      <c r="N17" s="1"/>
      <c r="O17" s="1"/>
      <c r="P17" s="53" t="s">
        <v>24</v>
      </c>
      <c r="Q17" s="54"/>
      <c r="R17" s="55"/>
      <c r="S17" s="56"/>
      <c r="T17" s="56"/>
      <c r="U17" s="56"/>
      <c r="V17" s="56"/>
      <c r="W17" s="56"/>
      <c r="X17" s="18"/>
      <c r="Y17" s="18"/>
      <c r="Z17" s="2"/>
    </row>
    <row r="18" ht="15.75" customHeight="1">
      <c r="A18" s="57" t="s">
        <v>25</v>
      </c>
      <c r="B18" s="58" t="s">
        <v>26</v>
      </c>
      <c r="C18" s="59" t="s">
        <v>27</v>
      </c>
      <c r="D18" s="57" t="s">
        <v>28</v>
      </c>
      <c r="E18" s="60" t="s">
        <v>29</v>
      </c>
      <c r="F18" s="60" t="s">
        <v>30</v>
      </c>
      <c r="G18" s="60" t="s">
        <v>31</v>
      </c>
      <c r="H18" s="60" t="s">
        <v>17</v>
      </c>
      <c r="I18" s="60" t="s">
        <v>32</v>
      </c>
      <c r="J18" s="60" t="s">
        <v>33</v>
      </c>
      <c r="K18" s="60" t="s">
        <v>34</v>
      </c>
      <c r="L18" s="2"/>
      <c r="M18" s="2"/>
      <c r="N18" s="1"/>
      <c r="O18" s="1"/>
      <c r="P18" s="5" t="s">
        <v>25</v>
      </c>
      <c r="Q18" s="61" t="s">
        <v>26</v>
      </c>
      <c r="R18" s="7"/>
      <c r="S18" s="61" t="s">
        <v>27</v>
      </c>
      <c r="T18" s="7"/>
      <c r="U18" s="62" t="s">
        <v>35</v>
      </c>
      <c r="V18" s="62" t="s">
        <v>36</v>
      </c>
      <c r="W18" s="62" t="s">
        <v>37</v>
      </c>
      <c r="X18" s="63" t="s">
        <v>38</v>
      </c>
      <c r="Y18" s="18"/>
      <c r="Z18" s="1"/>
    </row>
    <row r="19" ht="15.75" customHeight="1">
      <c r="A19" s="64">
        <v>80.0</v>
      </c>
      <c r="B19" s="65" t="s">
        <v>39</v>
      </c>
      <c r="C19" s="65" t="s">
        <v>40</v>
      </c>
      <c r="D19" s="66">
        <v>5.0</v>
      </c>
      <c r="E19" s="66">
        <v>15.0</v>
      </c>
      <c r="F19" s="66">
        <v>52.0</v>
      </c>
      <c r="G19" s="66">
        <v>29.0</v>
      </c>
      <c r="H19" s="66">
        <v>1.0</v>
      </c>
      <c r="I19" s="66">
        <v>0.0</v>
      </c>
      <c r="J19" s="66">
        <v>0.0</v>
      </c>
      <c r="K19" s="67">
        <f>(D19/E19*100)+(F19/E19*8.4)+(I19/E19*100*3.3)-(J19/E19*100*2)</f>
        <v>62.45333333</v>
      </c>
      <c r="L19" s="2"/>
      <c r="M19" s="2"/>
      <c r="N19" s="1"/>
      <c r="O19" s="1"/>
      <c r="P19" s="68"/>
      <c r="Q19" s="68"/>
      <c r="R19" s="69"/>
      <c r="S19" s="70"/>
      <c r="T19" s="71"/>
      <c r="U19" s="72"/>
      <c r="V19" s="72"/>
      <c r="W19" s="73" t="str">
        <f t="shared" ref="W19:W21" si="2">U19/V19</f>
        <v>#DIV/0!</v>
      </c>
      <c r="X19" s="74" t="str">
        <f t="shared" ref="X19:X21" si="3">U19</f>
        <v/>
      </c>
      <c r="Y19" s="18"/>
      <c r="Z19" s="1"/>
    </row>
    <row r="20" ht="15.75" customHeight="1">
      <c r="A20" s="75"/>
      <c r="B20" s="69"/>
      <c r="C20" s="69"/>
      <c r="D20" s="76"/>
      <c r="E20" s="76"/>
      <c r="F20" s="76"/>
      <c r="G20" s="76"/>
      <c r="H20" s="76"/>
      <c r="I20" s="76"/>
      <c r="J20" s="76"/>
      <c r="K20" s="67" t="str">
        <f t="shared" ref="K20:K21" si="4">(D20/E20*100)+(F20/E20*8.4)+(I20/E20*3.3)-(J20/E20*100*2)</f>
        <v>#DIV/0!</v>
      </c>
      <c r="L20" s="2"/>
      <c r="M20" s="2"/>
      <c r="N20" s="1"/>
      <c r="O20" s="1"/>
      <c r="P20" s="75"/>
      <c r="Q20" s="77"/>
      <c r="R20" s="78"/>
      <c r="S20" s="79"/>
      <c r="T20" s="69"/>
      <c r="U20" s="76"/>
      <c r="V20" s="80"/>
      <c r="W20" s="73" t="str">
        <f t="shared" si="2"/>
        <v>#DIV/0!</v>
      </c>
      <c r="X20" s="74" t="str">
        <f t="shared" si="3"/>
        <v/>
      </c>
      <c r="Y20" s="18"/>
      <c r="Z20" s="1"/>
    </row>
    <row r="21" ht="15.75" customHeight="1">
      <c r="A21" s="75"/>
      <c r="B21" s="69"/>
      <c r="C21" s="69"/>
      <c r="D21" s="76"/>
      <c r="E21" s="76"/>
      <c r="F21" s="76"/>
      <c r="G21" s="76"/>
      <c r="H21" s="76"/>
      <c r="I21" s="76"/>
      <c r="J21" s="76"/>
      <c r="K21" s="67" t="str">
        <f t="shared" si="4"/>
        <v>#DIV/0!</v>
      </c>
      <c r="L21" s="2"/>
      <c r="M21" s="2"/>
      <c r="N21" s="1"/>
      <c r="O21" s="1"/>
      <c r="P21" s="75"/>
      <c r="Q21" s="77"/>
      <c r="R21" s="78"/>
      <c r="S21" s="79"/>
      <c r="T21" s="69"/>
      <c r="U21" s="76"/>
      <c r="V21" s="80"/>
      <c r="W21" s="73" t="str">
        <f t="shared" si="2"/>
        <v>#DIV/0!</v>
      </c>
      <c r="X21" s="74" t="str">
        <f t="shared" si="3"/>
        <v/>
      </c>
      <c r="Y21" s="81"/>
      <c r="Z21" s="1"/>
    </row>
    <row r="22" ht="15.75" customHeight="1">
      <c r="A22" s="1"/>
      <c r="B22" s="1"/>
      <c r="C22" s="82"/>
      <c r="D22" s="1"/>
      <c r="E22" s="83"/>
      <c r="F22" s="83"/>
      <c r="G22" s="1"/>
      <c r="H22" s="1"/>
      <c r="I22" s="1"/>
      <c r="J22" s="1"/>
      <c r="K22" s="1"/>
      <c r="L22" s="1"/>
      <c r="M22" s="1"/>
      <c r="N22" s="1"/>
      <c r="O22" s="1"/>
      <c r="P22" s="18"/>
      <c r="Q22" s="18"/>
      <c r="R22" s="18"/>
      <c r="S22" s="18"/>
      <c r="T22" s="81"/>
      <c r="U22" s="81"/>
      <c r="V22" s="81"/>
      <c r="W22" s="81"/>
      <c r="X22" s="18"/>
      <c r="Y22" s="18"/>
      <c r="Z22" s="1"/>
    </row>
    <row r="23" ht="15.75" customHeight="1">
      <c r="A23" s="51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53" t="s">
        <v>42</v>
      </c>
      <c r="Q23" s="54"/>
      <c r="R23" s="55"/>
      <c r="S23" s="56"/>
      <c r="T23" s="84"/>
      <c r="U23" s="84"/>
      <c r="V23" s="56"/>
      <c r="W23" s="56"/>
      <c r="X23" s="56"/>
      <c r="Y23" s="18"/>
      <c r="Z23" s="1"/>
    </row>
    <row r="24" ht="15.75" customHeight="1">
      <c r="A24" s="85" t="s">
        <v>25</v>
      </c>
      <c r="B24" s="86" t="s">
        <v>26</v>
      </c>
      <c r="C24" s="60" t="s">
        <v>27</v>
      </c>
      <c r="D24" s="60" t="s">
        <v>43</v>
      </c>
      <c r="E24" s="60" t="s">
        <v>44</v>
      </c>
      <c r="F24" s="60" t="s">
        <v>31</v>
      </c>
      <c r="G24" s="60" t="s">
        <v>37</v>
      </c>
      <c r="H24" s="60" t="s">
        <v>45</v>
      </c>
      <c r="I24" s="60" t="s">
        <v>32</v>
      </c>
      <c r="J24" s="60" t="s">
        <v>46</v>
      </c>
      <c r="K24" s="1"/>
      <c r="L24" s="1"/>
      <c r="M24" s="1"/>
      <c r="N24" s="1"/>
      <c r="O24" s="1"/>
      <c r="P24" s="5" t="s">
        <v>25</v>
      </c>
      <c r="Q24" s="61" t="s">
        <v>26</v>
      </c>
      <c r="R24" s="7"/>
      <c r="S24" s="61" t="s">
        <v>27</v>
      </c>
      <c r="T24" s="7"/>
      <c r="U24" s="62" t="s">
        <v>35</v>
      </c>
      <c r="V24" s="62" t="s">
        <v>36</v>
      </c>
      <c r="W24" s="62" t="s">
        <v>37</v>
      </c>
      <c r="X24" s="62" t="str">
        <f>+Long</f>
        <v>#NAME?</v>
      </c>
      <c r="Y24" s="87" t="s">
        <v>38</v>
      </c>
      <c r="Z24" s="1"/>
    </row>
    <row r="25" ht="15.75" customHeight="1">
      <c r="A25" s="88">
        <v>80.0</v>
      </c>
      <c r="B25" s="65" t="s">
        <v>39</v>
      </c>
      <c r="C25" s="65" t="s">
        <v>40</v>
      </c>
      <c r="D25" s="89">
        <v>4.0</v>
      </c>
      <c r="E25" s="89">
        <v>28.0</v>
      </c>
      <c r="F25" s="89">
        <v>15.0</v>
      </c>
      <c r="G25" s="67">
        <f t="shared" ref="G25:G34" si="5">E25/D25</f>
        <v>7</v>
      </c>
      <c r="H25" s="90"/>
      <c r="I25" s="90"/>
      <c r="J25" s="76"/>
      <c r="K25" s="1"/>
      <c r="L25" s="1"/>
      <c r="M25" s="1"/>
      <c r="N25" s="1"/>
      <c r="O25" s="1"/>
      <c r="P25" s="91">
        <v>10.0</v>
      </c>
      <c r="Q25" s="77"/>
      <c r="R25" s="78"/>
      <c r="S25" s="70"/>
      <c r="T25" s="71"/>
      <c r="U25" s="89">
        <v>0.0</v>
      </c>
      <c r="V25" s="89">
        <v>2.0</v>
      </c>
      <c r="W25" s="67">
        <f t="shared" ref="W25:W27" si="6">U25/V25</f>
        <v>0</v>
      </c>
      <c r="X25" s="76"/>
      <c r="Y25" s="74">
        <f t="shared" ref="Y25:Y27" si="7">U25</f>
        <v>0</v>
      </c>
      <c r="Z25" s="1"/>
    </row>
    <row r="26" ht="15.75" customHeight="1">
      <c r="A26" s="88">
        <v>6.0</v>
      </c>
      <c r="B26" s="91" t="s">
        <v>47</v>
      </c>
      <c r="C26" s="65" t="s">
        <v>48</v>
      </c>
      <c r="D26" s="66">
        <v>10.0</v>
      </c>
      <c r="E26" s="66">
        <v>35.0</v>
      </c>
      <c r="F26" s="66">
        <v>10.0</v>
      </c>
      <c r="G26" s="67">
        <f t="shared" si="5"/>
        <v>3.5</v>
      </c>
      <c r="H26" s="76"/>
      <c r="I26" s="76"/>
      <c r="J26" s="76"/>
      <c r="K26" s="1"/>
      <c r="L26" s="1"/>
      <c r="M26" s="1"/>
      <c r="N26" s="1"/>
      <c r="O26" s="1"/>
      <c r="P26" s="75"/>
      <c r="Q26" s="77"/>
      <c r="R26" s="78"/>
      <c r="S26" s="79"/>
      <c r="T26" s="69"/>
      <c r="U26" s="76"/>
      <c r="V26" s="80"/>
      <c r="W26" s="67" t="str">
        <f t="shared" si="6"/>
        <v>#DIV/0!</v>
      </c>
      <c r="X26" s="76"/>
      <c r="Y26" s="74" t="str">
        <f t="shared" si="7"/>
        <v/>
      </c>
      <c r="Z26" s="1"/>
    </row>
    <row r="27" ht="15.75" customHeight="1">
      <c r="A27" s="88">
        <v>8.0</v>
      </c>
      <c r="B27" s="91" t="s">
        <v>49</v>
      </c>
      <c r="C27" s="65" t="s">
        <v>50</v>
      </c>
      <c r="D27" s="66">
        <v>3.0</v>
      </c>
      <c r="E27" s="66">
        <v>-6.0</v>
      </c>
      <c r="F27" s="66">
        <v>0.0</v>
      </c>
      <c r="G27" s="67">
        <f t="shared" si="5"/>
        <v>-2</v>
      </c>
      <c r="H27" s="76"/>
      <c r="I27" s="76"/>
      <c r="J27" s="76"/>
      <c r="K27" s="1"/>
      <c r="L27" s="1"/>
      <c r="M27" s="1"/>
      <c r="N27" s="1"/>
      <c r="O27" s="1"/>
      <c r="P27" s="75"/>
      <c r="Q27" s="77"/>
      <c r="R27" s="78"/>
      <c r="S27" s="79"/>
      <c r="T27" s="69"/>
      <c r="U27" s="76"/>
      <c r="V27" s="80"/>
      <c r="W27" s="67" t="str">
        <f t="shared" si="6"/>
        <v>#DIV/0!</v>
      </c>
      <c r="X27" s="76"/>
      <c r="Y27" s="74" t="str">
        <f t="shared" si="7"/>
        <v/>
      </c>
      <c r="Z27" s="1"/>
    </row>
    <row r="28" ht="15.75" customHeight="1">
      <c r="A28" s="91">
        <v>29.0</v>
      </c>
      <c r="B28" s="91" t="s">
        <v>51</v>
      </c>
      <c r="C28" s="65" t="s">
        <v>52</v>
      </c>
      <c r="D28" s="66">
        <v>7.0</v>
      </c>
      <c r="E28" s="66">
        <v>29.0</v>
      </c>
      <c r="F28" s="66">
        <v>8.0</v>
      </c>
      <c r="G28" s="67">
        <f t="shared" si="5"/>
        <v>4.142857143</v>
      </c>
      <c r="H28" s="76"/>
      <c r="I28" s="76"/>
      <c r="J28" s="76"/>
      <c r="K28" s="1"/>
      <c r="L28" s="1"/>
      <c r="M28" s="1"/>
      <c r="N28" s="1"/>
      <c r="O28" s="1"/>
      <c r="P28" s="1"/>
      <c r="Q28" s="92"/>
      <c r="R28" s="93"/>
      <c r="S28" s="93"/>
      <c r="T28" s="93"/>
      <c r="U28" s="1"/>
      <c r="V28" s="1"/>
      <c r="W28" s="1"/>
      <c r="X28" s="1"/>
      <c r="Y28" s="2"/>
      <c r="Z28" s="2"/>
    </row>
    <row r="29" ht="15.75" customHeight="1">
      <c r="A29" s="68"/>
      <c r="B29" s="68"/>
      <c r="C29" s="69"/>
      <c r="D29" s="76"/>
      <c r="E29" s="76"/>
      <c r="F29" s="80"/>
      <c r="G29" s="67" t="str">
        <f t="shared" si="5"/>
        <v>#DIV/0!</v>
      </c>
      <c r="H29" s="76"/>
      <c r="I29" s="76"/>
      <c r="J29" s="76"/>
      <c r="K29" s="1"/>
      <c r="L29" s="1"/>
      <c r="M29" s="1"/>
      <c r="N29" s="1"/>
      <c r="O29" s="1"/>
      <c r="P29" s="48" t="s">
        <v>53</v>
      </c>
      <c r="S29" s="93"/>
      <c r="T29" s="93"/>
      <c r="U29" s="1"/>
      <c r="V29" s="1"/>
      <c r="W29" s="1"/>
      <c r="X29" s="1"/>
      <c r="Y29" s="2"/>
      <c r="Z29" s="2"/>
    </row>
    <row r="30" ht="15.75" customHeight="1">
      <c r="A30" s="75"/>
      <c r="B30" s="69"/>
      <c r="C30" s="69"/>
      <c r="D30" s="76"/>
      <c r="E30" s="76"/>
      <c r="F30" s="80"/>
      <c r="G30" s="67" t="str">
        <f t="shared" si="5"/>
        <v>#DIV/0!</v>
      </c>
      <c r="H30" s="76"/>
      <c r="I30" s="76"/>
      <c r="J30" s="76"/>
      <c r="K30" s="1"/>
      <c r="L30" s="1"/>
      <c r="M30" s="1"/>
      <c r="N30" s="1"/>
      <c r="O30" s="1"/>
      <c r="P30" s="5" t="s">
        <v>25</v>
      </c>
      <c r="Q30" s="61" t="s">
        <v>26</v>
      </c>
      <c r="R30" s="7"/>
      <c r="S30" s="61" t="s">
        <v>27</v>
      </c>
      <c r="T30" s="7"/>
      <c r="U30" s="62" t="s">
        <v>32</v>
      </c>
      <c r="V30" s="62" t="s">
        <v>42</v>
      </c>
      <c r="W30" s="62" t="s">
        <v>54</v>
      </c>
      <c r="X30" s="62" t="s">
        <v>55</v>
      </c>
      <c r="Y30" s="62" t="s">
        <v>56</v>
      </c>
      <c r="Z30" s="62" t="s">
        <v>38</v>
      </c>
    </row>
    <row r="31" ht="15.75" customHeight="1">
      <c r="A31" s="75"/>
      <c r="B31" s="69"/>
      <c r="C31" s="69"/>
      <c r="D31" s="76"/>
      <c r="E31" s="76"/>
      <c r="F31" s="80"/>
      <c r="G31" s="67" t="str">
        <f t="shared" si="5"/>
        <v>#DIV/0!</v>
      </c>
      <c r="H31" s="76"/>
      <c r="I31" s="76"/>
      <c r="J31" s="76"/>
      <c r="K31" s="1"/>
      <c r="L31" s="1"/>
      <c r="M31" s="1"/>
      <c r="N31" s="1"/>
      <c r="O31" s="1"/>
      <c r="P31" s="68"/>
      <c r="Q31" s="70"/>
      <c r="R31" s="7"/>
      <c r="S31" s="70"/>
      <c r="T31" s="69"/>
      <c r="U31" s="94"/>
      <c r="V31" s="94"/>
      <c r="W31" s="94"/>
      <c r="X31" s="94"/>
      <c r="Y31" s="94"/>
      <c r="Z31" s="67">
        <f t="shared" ref="Z31:Z46" si="8">(U31*6)+(V31*3)+(W31*1)+(X31*2)+(Y31*2)</f>
        <v>0</v>
      </c>
    </row>
    <row r="32" ht="15.75" customHeight="1">
      <c r="A32" s="75"/>
      <c r="B32" s="69"/>
      <c r="C32" s="69"/>
      <c r="D32" s="76"/>
      <c r="E32" s="76"/>
      <c r="F32" s="80"/>
      <c r="G32" s="67" t="str">
        <f t="shared" si="5"/>
        <v>#DIV/0!</v>
      </c>
      <c r="H32" s="76"/>
      <c r="I32" s="76"/>
      <c r="J32" s="76"/>
      <c r="K32" s="1"/>
      <c r="L32" s="1"/>
      <c r="M32" s="1"/>
      <c r="N32" s="1"/>
      <c r="O32" s="1"/>
      <c r="P32" s="75"/>
      <c r="Q32" s="77"/>
      <c r="R32" s="78"/>
      <c r="S32" s="79"/>
      <c r="T32" s="69"/>
      <c r="U32" s="72"/>
      <c r="V32" s="72"/>
      <c r="W32" s="72"/>
      <c r="X32" s="72"/>
      <c r="Y32" s="72"/>
      <c r="Z32" s="67">
        <f t="shared" si="8"/>
        <v>0</v>
      </c>
    </row>
    <row r="33" ht="15.75" customHeight="1">
      <c r="A33" s="75"/>
      <c r="B33" s="69"/>
      <c r="C33" s="69"/>
      <c r="D33" s="76"/>
      <c r="E33" s="76"/>
      <c r="F33" s="80"/>
      <c r="G33" s="67" t="str">
        <f t="shared" si="5"/>
        <v>#DIV/0!</v>
      </c>
      <c r="H33" s="76"/>
      <c r="I33" s="76"/>
      <c r="J33" s="76"/>
      <c r="K33" s="1"/>
      <c r="L33" s="1"/>
      <c r="M33" s="1"/>
      <c r="N33" s="1"/>
      <c r="O33" s="1"/>
      <c r="P33" s="75"/>
      <c r="Q33" s="77"/>
      <c r="R33" s="78"/>
      <c r="S33" s="79"/>
      <c r="T33" s="69"/>
      <c r="U33" s="90"/>
      <c r="V33" s="90"/>
      <c r="W33" s="90"/>
      <c r="X33" s="90"/>
      <c r="Y33" s="90"/>
      <c r="Z33" s="67">
        <f t="shared" si="8"/>
        <v>0</v>
      </c>
    </row>
    <row r="34" ht="15.75" customHeight="1">
      <c r="A34" s="75"/>
      <c r="B34" s="69"/>
      <c r="C34" s="69"/>
      <c r="D34" s="76"/>
      <c r="E34" s="76"/>
      <c r="F34" s="80"/>
      <c r="G34" s="67" t="str">
        <f t="shared" si="5"/>
        <v>#DIV/0!</v>
      </c>
      <c r="H34" s="76"/>
      <c r="I34" s="76"/>
      <c r="J34" s="76"/>
      <c r="K34" s="1"/>
      <c r="L34" s="1"/>
      <c r="M34" s="1"/>
      <c r="N34" s="1"/>
      <c r="O34" s="1"/>
      <c r="P34" s="75"/>
      <c r="Q34" s="77"/>
      <c r="R34" s="78"/>
      <c r="S34" s="79"/>
      <c r="T34" s="69"/>
      <c r="U34" s="90"/>
      <c r="V34" s="90"/>
      <c r="W34" s="90"/>
      <c r="X34" s="90"/>
      <c r="Y34" s="90"/>
      <c r="Z34" s="67">
        <f t="shared" si="8"/>
        <v>0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75"/>
      <c r="Q35" s="77"/>
      <c r="R35" s="78"/>
      <c r="S35" s="77"/>
      <c r="T35" s="78"/>
      <c r="U35" s="90"/>
      <c r="V35" s="90"/>
      <c r="W35" s="90"/>
      <c r="X35" s="90"/>
      <c r="Y35" s="90"/>
      <c r="Z35" s="67">
        <f t="shared" si="8"/>
        <v>0</v>
      </c>
    </row>
    <row r="36" ht="15.75" customHeight="1">
      <c r="A36" s="51" t="s">
        <v>57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75"/>
      <c r="Q36" s="77"/>
      <c r="R36" s="78"/>
      <c r="S36" s="79"/>
      <c r="T36" s="69"/>
      <c r="U36" s="90"/>
      <c r="V36" s="90"/>
      <c r="W36" s="90"/>
      <c r="X36" s="90"/>
      <c r="Y36" s="90"/>
      <c r="Z36" s="67">
        <f t="shared" si="8"/>
        <v>0</v>
      </c>
    </row>
    <row r="37" ht="15.75" customHeight="1">
      <c r="A37" s="57" t="s">
        <v>25</v>
      </c>
      <c r="B37" s="58" t="s">
        <v>26</v>
      </c>
      <c r="C37" s="59" t="s">
        <v>27</v>
      </c>
      <c r="D37" s="59" t="s">
        <v>58</v>
      </c>
      <c r="E37" s="57" t="s">
        <v>44</v>
      </c>
      <c r="F37" s="60" t="s">
        <v>31</v>
      </c>
      <c r="G37" s="60" t="s">
        <v>37</v>
      </c>
      <c r="H37" s="60" t="s">
        <v>45</v>
      </c>
      <c r="I37" s="60" t="s">
        <v>32</v>
      </c>
      <c r="J37" s="60" t="s">
        <v>46</v>
      </c>
      <c r="K37" s="1"/>
      <c r="L37" s="1"/>
      <c r="M37" s="1"/>
      <c r="N37" s="1"/>
      <c r="O37" s="1"/>
      <c r="P37" s="75"/>
      <c r="Q37" s="77"/>
      <c r="R37" s="78"/>
      <c r="S37" s="79"/>
      <c r="T37" s="69"/>
      <c r="U37" s="90"/>
      <c r="V37" s="90"/>
      <c r="W37" s="90"/>
      <c r="X37" s="90"/>
      <c r="Y37" s="90"/>
      <c r="Z37" s="67">
        <f t="shared" si="8"/>
        <v>0</v>
      </c>
    </row>
    <row r="38" ht="15.75" customHeight="1">
      <c r="A38" s="91">
        <v>17.0</v>
      </c>
      <c r="B38" s="95" t="s">
        <v>59</v>
      </c>
      <c r="C38" s="96" t="s">
        <v>60</v>
      </c>
      <c r="D38" s="91">
        <v>2.0</v>
      </c>
      <c r="E38" s="89">
        <v>9.0</v>
      </c>
      <c r="F38" s="89">
        <v>5.0</v>
      </c>
      <c r="G38" s="67">
        <f t="shared" ref="G38:G47" si="9">E38/D38</f>
        <v>4.5</v>
      </c>
      <c r="H38" s="90"/>
      <c r="I38" s="90"/>
      <c r="J38" s="76"/>
      <c r="K38" s="1"/>
      <c r="L38" s="1"/>
      <c r="M38" s="1"/>
      <c r="N38" s="1"/>
      <c r="O38" s="1"/>
      <c r="P38" s="75"/>
      <c r="Q38" s="77"/>
      <c r="R38" s="78"/>
      <c r="S38" s="79"/>
      <c r="T38" s="69"/>
      <c r="U38" s="90"/>
      <c r="V38" s="90"/>
      <c r="W38" s="90"/>
      <c r="X38" s="90"/>
      <c r="Y38" s="97"/>
      <c r="Z38" s="67">
        <f t="shared" si="8"/>
        <v>0</v>
      </c>
    </row>
    <row r="39" ht="15.75" customHeight="1">
      <c r="A39" s="64">
        <v>12.0</v>
      </c>
      <c r="B39" s="65" t="s">
        <v>61</v>
      </c>
      <c r="C39" s="65" t="s">
        <v>62</v>
      </c>
      <c r="D39" s="64">
        <v>1.0</v>
      </c>
      <c r="E39" s="66">
        <v>7.0</v>
      </c>
      <c r="F39" s="66">
        <v>7.0</v>
      </c>
      <c r="G39" s="67">
        <f t="shared" si="9"/>
        <v>7</v>
      </c>
      <c r="H39" s="90"/>
      <c r="I39" s="90"/>
      <c r="J39" s="76"/>
      <c r="K39" s="1"/>
      <c r="L39" s="1"/>
      <c r="M39" s="1"/>
      <c r="N39" s="1"/>
      <c r="O39" s="1"/>
      <c r="P39" s="75"/>
      <c r="Q39" s="77"/>
      <c r="R39" s="78"/>
      <c r="S39" s="79"/>
      <c r="T39" s="69"/>
      <c r="U39" s="90"/>
      <c r="V39" s="90"/>
      <c r="W39" s="90"/>
      <c r="X39" s="90"/>
      <c r="Y39" s="97"/>
      <c r="Z39" s="67">
        <f t="shared" si="8"/>
        <v>0</v>
      </c>
    </row>
    <row r="40" ht="15.75" customHeight="1">
      <c r="A40" s="64">
        <v>8.0</v>
      </c>
      <c r="B40" s="91" t="s">
        <v>49</v>
      </c>
      <c r="C40" s="65" t="s">
        <v>50</v>
      </c>
      <c r="D40" s="64">
        <v>1.0</v>
      </c>
      <c r="E40" s="66">
        <v>29.0</v>
      </c>
      <c r="F40" s="66">
        <v>29.0</v>
      </c>
      <c r="G40" s="67">
        <f t="shared" si="9"/>
        <v>29</v>
      </c>
      <c r="H40" s="90"/>
      <c r="I40" s="90"/>
      <c r="J40" s="76"/>
      <c r="K40" s="1"/>
      <c r="L40" s="1"/>
      <c r="M40" s="1"/>
      <c r="N40" s="1"/>
      <c r="O40" s="1"/>
      <c r="P40" s="75"/>
      <c r="Q40" s="77"/>
      <c r="R40" s="78"/>
      <c r="S40" s="79"/>
      <c r="T40" s="69"/>
      <c r="U40" s="90"/>
      <c r="V40" s="90"/>
      <c r="W40" s="90"/>
      <c r="X40" s="90"/>
      <c r="Y40" s="97"/>
      <c r="Z40" s="67">
        <f t="shared" si="8"/>
        <v>0</v>
      </c>
    </row>
    <row r="41" ht="15.75" customHeight="1">
      <c r="A41" s="64">
        <v>10.0</v>
      </c>
      <c r="B41" s="98" t="s">
        <v>63</v>
      </c>
      <c r="C41" s="99" t="s">
        <v>64</v>
      </c>
      <c r="D41" s="64">
        <v>1.0</v>
      </c>
      <c r="E41" s="66">
        <v>7.0</v>
      </c>
      <c r="F41" s="66">
        <v>7.0</v>
      </c>
      <c r="G41" s="67">
        <f t="shared" si="9"/>
        <v>7</v>
      </c>
      <c r="H41" s="90"/>
      <c r="I41" s="90"/>
      <c r="J41" s="76"/>
      <c r="K41" s="1"/>
      <c r="L41" s="1"/>
      <c r="M41" s="1"/>
      <c r="N41" s="1"/>
      <c r="O41" s="1"/>
      <c r="P41" s="75"/>
      <c r="Q41" s="77"/>
      <c r="R41" s="78"/>
      <c r="S41" s="79"/>
      <c r="T41" s="69"/>
      <c r="U41" s="90"/>
      <c r="V41" s="90"/>
      <c r="W41" s="90"/>
      <c r="X41" s="90"/>
      <c r="Y41" s="97"/>
      <c r="Z41" s="67">
        <f t="shared" si="8"/>
        <v>0</v>
      </c>
    </row>
    <row r="42" ht="15.75" customHeight="1">
      <c r="A42" s="75"/>
      <c r="B42" s="79"/>
      <c r="C42" s="100"/>
      <c r="D42" s="75"/>
      <c r="E42" s="90"/>
      <c r="F42" s="90"/>
      <c r="G42" s="67" t="str">
        <f t="shared" si="9"/>
        <v>#DIV/0!</v>
      </c>
      <c r="H42" s="90"/>
      <c r="I42" s="90"/>
      <c r="J42" s="76"/>
      <c r="K42" s="1"/>
      <c r="L42" s="1"/>
      <c r="M42" s="1"/>
      <c r="N42" s="1"/>
      <c r="O42" s="1"/>
      <c r="P42" s="75"/>
      <c r="Q42" s="77"/>
      <c r="R42" s="78"/>
      <c r="S42" s="79"/>
      <c r="T42" s="69"/>
      <c r="U42" s="90"/>
      <c r="V42" s="90"/>
      <c r="W42" s="90"/>
      <c r="X42" s="90"/>
      <c r="Y42" s="97"/>
      <c r="Z42" s="67">
        <f t="shared" si="8"/>
        <v>0</v>
      </c>
    </row>
    <row r="43" ht="15.75" customHeight="1">
      <c r="A43" s="75"/>
      <c r="B43" s="69"/>
      <c r="C43" s="69"/>
      <c r="D43" s="94"/>
      <c r="E43" s="94"/>
      <c r="F43" s="94"/>
      <c r="G43" s="67" t="str">
        <f t="shared" si="9"/>
        <v>#DIV/0!</v>
      </c>
      <c r="H43" s="90"/>
      <c r="I43" s="90"/>
      <c r="J43" s="76"/>
      <c r="K43" s="1"/>
      <c r="L43" s="1"/>
      <c r="M43" s="1"/>
      <c r="N43" s="1"/>
      <c r="O43" s="1"/>
      <c r="P43" s="75"/>
      <c r="Q43" s="77"/>
      <c r="R43" s="78"/>
      <c r="S43" s="79"/>
      <c r="T43" s="69"/>
      <c r="U43" s="90"/>
      <c r="V43" s="90"/>
      <c r="W43" s="90"/>
      <c r="X43" s="90"/>
      <c r="Y43" s="97"/>
      <c r="Z43" s="67">
        <f t="shared" si="8"/>
        <v>0</v>
      </c>
    </row>
    <row r="44" ht="15.75" customHeight="1">
      <c r="A44" s="75"/>
      <c r="B44" s="79"/>
      <c r="C44" s="100"/>
      <c r="D44" s="101"/>
      <c r="E44" s="102"/>
      <c r="F44" s="103"/>
      <c r="G44" s="67" t="str">
        <f t="shared" si="9"/>
        <v>#DIV/0!</v>
      </c>
      <c r="H44" s="76"/>
      <c r="I44" s="76"/>
      <c r="J44" s="76"/>
      <c r="K44" s="1"/>
      <c r="L44" s="1"/>
      <c r="M44" s="1"/>
      <c r="N44" s="1"/>
      <c r="O44" s="1"/>
      <c r="P44" s="75"/>
      <c r="Q44" s="77"/>
      <c r="R44" s="78"/>
      <c r="S44" s="79"/>
      <c r="T44" s="69"/>
      <c r="U44" s="90"/>
      <c r="V44" s="90"/>
      <c r="W44" s="90"/>
      <c r="X44" s="90"/>
      <c r="Y44" s="97"/>
      <c r="Z44" s="67">
        <f t="shared" si="8"/>
        <v>0</v>
      </c>
    </row>
    <row r="45" ht="15.75" customHeight="1">
      <c r="A45" s="75"/>
      <c r="B45" s="79"/>
      <c r="C45" s="100"/>
      <c r="D45" s="104"/>
      <c r="E45" s="76"/>
      <c r="F45" s="80"/>
      <c r="G45" s="67" t="str">
        <f t="shared" si="9"/>
        <v>#DIV/0!</v>
      </c>
      <c r="H45" s="76"/>
      <c r="I45" s="76"/>
      <c r="J45" s="76"/>
      <c r="K45" s="1"/>
      <c r="L45" s="1"/>
      <c r="M45" s="1"/>
      <c r="N45" s="1"/>
      <c r="O45" s="1"/>
      <c r="P45" s="75"/>
      <c r="Q45" s="77"/>
      <c r="R45" s="78"/>
      <c r="S45" s="79"/>
      <c r="T45" s="69"/>
      <c r="U45" s="90"/>
      <c r="V45" s="90"/>
      <c r="W45" s="90"/>
      <c r="X45" s="90"/>
      <c r="Y45" s="97"/>
      <c r="Z45" s="67">
        <f t="shared" si="8"/>
        <v>0</v>
      </c>
    </row>
    <row r="46" ht="15.75" customHeight="1">
      <c r="A46" s="75"/>
      <c r="B46" s="79"/>
      <c r="C46" s="100"/>
      <c r="D46" s="104"/>
      <c r="E46" s="76"/>
      <c r="F46" s="80"/>
      <c r="G46" s="67" t="str">
        <f t="shared" si="9"/>
        <v>#DIV/0!</v>
      </c>
      <c r="H46" s="76"/>
      <c r="I46" s="76"/>
      <c r="J46" s="76"/>
      <c r="K46" s="1"/>
      <c r="L46" s="1"/>
      <c r="M46" s="1"/>
      <c r="N46" s="1"/>
      <c r="O46" s="1"/>
      <c r="P46" s="75"/>
      <c r="Q46" s="77"/>
      <c r="R46" s="78"/>
      <c r="S46" s="79"/>
      <c r="T46" s="69"/>
      <c r="U46" s="90"/>
      <c r="V46" s="90"/>
      <c r="W46" s="90"/>
      <c r="X46" s="90"/>
      <c r="Y46" s="97"/>
      <c r="Z46" s="67">
        <f t="shared" si="8"/>
        <v>0</v>
      </c>
    </row>
    <row r="47" ht="15.75" customHeight="1">
      <c r="A47" s="75"/>
      <c r="B47" s="79"/>
      <c r="C47" s="100"/>
      <c r="D47" s="104"/>
      <c r="E47" s="76"/>
      <c r="F47" s="80"/>
      <c r="G47" s="67" t="str">
        <f t="shared" si="9"/>
        <v>#DIV/0!</v>
      </c>
      <c r="H47" s="76"/>
      <c r="I47" s="76"/>
      <c r="J47" s="76"/>
      <c r="K47" s="1"/>
      <c r="L47" s="1"/>
      <c r="M47" s="1"/>
      <c r="N47" s="1"/>
      <c r="O47" s="1"/>
      <c r="P47" s="1"/>
      <c r="Q47" s="1"/>
      <c r="S47" s="105"/>
      <c r="T47" s="105"/>
      <c r="U47" s="105"/>
      <c r="V47" s="105"/>
      <c r="W47" s="83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7"/>
      <c r="P48" s="2"/>
      <c r="Q48" s="2"/>
      <c r="R48" s="2"/>
      <c r="S48" s="47"/>
      <c r="T48" s="2"/>
      <c r="U48" s="2"/>
      <c r="V48" s="2"/>
      <c r="W48" s="2"/>
      <c r="X48" s="2"/>
      <c r="Y48" s="2"/>
      <c r="Z48" s="2"/>
    </row>
    <row r="49" ht="15.75" customHeight="1">
      <c r="A49" s="51" t="s">
        <v>65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51" t="s">
        <v>66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7" t="s">
        <v>25</v>
      </c>
      <c r="B50" s="58" t="s">
        <v>26</v>
      </c>
      <c r="C50" s="59" t="s">
        <v>27</v>
      </c>
      <c r="D50" s="59" t="s">
        <v>67</v>
      </c>
      <c r="E50" s="57" t="s">
        <v>44</v>
      </c>
      <c r="F50" s="60" t="s">
        <v>31</v>
      </c>
      <c r="G50" s="60" t="s">
        <v>37</v>
      </c>
      <c r="H50" s="60" t="s">
        <v>68</v>
      </c>
      <c r="I50" s="60" t="s">
        <v>32</v>
      </c>
      <c r="J50" s="106" t="s">
        <v>46</v>
      </c>
      <c r="K50" s="2"/>
      <c r="L50" s="57" t="s">
        <v>25</v>
      </c>
      <c r="M50" s="58" t="s">
        <v>26</v>
      </c>
      <c r="N50" s="59" t="s">
        <v>27</v>
      </c>
      <c r="O50" s="59" t="s">
        <v>67</v>
      </c>
      <c r="P50" s="57" t="s">
        <v>44</v>
      </c>
      <c r="Q50" s="60" t="s">
        <v>31</v>
      </c>
      <c r="R50" s="60" t="s">
        <v>37</v>
      </c>
      <c r="S50" s="60" t="s">
        <v>68</v>
      </c>
      <c r="T50" s="60" t="s">
        <v>32</v>
      </c>
      <c r="U50" s="106" t="s">
        <v>46</v>
      </c>
      <c r="V50" s="2"/>
      <c r="W50" s="2"/>
      <c r="X50" s="2"/>
      <c r="Y50" s="2"/>
      <c r="Z50" s="2"/>
    </row>
    <row r="51" ht="15.75" customHeight="1">
      <c r="A51" s="91">
        <v>43.0</v>
      </c>
      <c r="B51" s="95" t="s">
        <v>69</v>
      </c>
      <c r="C51" s="96" t="s">
        <v>70</v>
      </c>
      <c r="D51" s="91">
        <v>3.0</v>
      </c>
      <c r="E51" s="89">
        <v>47.0</v>
      </c>
      <c r="F51" s="89">
        <v>17.0</v>
      </c>
      <c r="G51" s="67">
        <f t="shared" ref="G51:G57" si="10">E51/D51</f>
        <v>15.66666667</v>
      </c>
      <c r="H51" s="90"/>
      <c r="I51" s="90"/>
      <c r="J51" s="107"/>
      <c r="K51" s="2"/>
      <c r="L51" s="68"/>
      <c r="M51" s="70"/>
      <c r="N51" s="108"/>
      <c r="O51" s="68"/>
      <c r="P51" s="72"/>
      <c r="Q51" s="72"/>
      <c r="R51" s="67" t="str">
        <f t="shared" ref="R51:R57" si="11">P51/O51</f>
        <v>#DIV/0!</v>
      </c>
      <c r="S51" s="90"/>
      <c r="T51" s="90"/>
      <c r="U51" s="107"/>
      <c r="V51" s="2"/>
      <c r="W51" s="2"/>
      <c r="X51" s="2"/>
      <c r="Y51" s="2"/>
      <c r="Z51" s="2"/>
    </row>
    <row r="52" ht="15.75" customHeight="1">
      <c r="A52" s="64">
        <v>8.0</v>
      </c>
      <c r="B52" s="91" t="s">
        <v>49</v>
      </c>
      <c r="C52" s="65" t="s">
        <v>50</v>
      </c>
      <c r="D52" s="64">
        <v>3.0</v>
      </c>
      <c r="E52" s="66">
        <v>32.0</v>
      </c>
      <c r="F52" s="66">
        <v>15.0</v>
      </c>
      <c r="G52" s="67">
        <f t="shared" si="10"/>
        <v>10.66666667</v>
      </c>
      <c r="H52" s="90"/>
      <c r="I52" s="90"/>
      <c r="J52" s="107"/>
      <c r="K52" s="2"/>
      <c r="L52" s="75"/>
      <c r="M52" s="79"/>
      <c r="N52" s="100"/>
      <c r="O52" s="75"/>
      <c r="P52" s="90"/>
      <c r="Q52" s="90"/>
      <c r="R52" s="67" t="str">
        <f t="shared" si="11"/>
        <v>#DIV/0!</v>
      </c>
      <c r="S52" s="90"/>
      <c r="T52" s="90"/>
      <c r="U52" s="107"/>
      <c r="V52" s="2"/>
      <c r="W52" s="2"/>
      <c r="X52" s="2"/>
      <c r="Y52" s="2"/>
      <c r="Z52" s="2"/>
    </row>
    <row r="53" ht="15.75" customHeight="1">
      <c r="A53" s="75"/>
      <c r="B53" s="79"/>
      <c r="C53" s="100"/>
      <c r="D53" s="75"/>
      <c r="E53" s="90"/>
      <c r="F53" s="90"/>
      <c r="G53" s="67" t="str">
        <f t="shared" si="10"/>
        <v>#DIV/0!</v>
      </c>
      <c r="H53" s="90"/>
      <c r="I53" s="90"/>
      <c r="J53" s="107"/>
      <c r="K53" s="2"/>
      <c r="L53" s="75"/>
      <c r="M53" s="79"/>
      <c r="N53" s="100"/>
      <c r="O53" s="75"/>
      <c r="P53" s="90"/>
      <c r="Q53" s="90"/>
      <c r="R53" s="67" t="str">
        <f t="shared" si="11"/>
        <v>#DIV/0!</v>
      </c>
      <c r="S53" s="90"/>
      <c r="T53" s="90"/>
      <c r="U53" s="107"/>
      <c r="V53" s="2"/>
      <c r="W53" s="2"/>
      <c r="X53" s="2"/>
      <c r="Y53" s="2"/>
      <c r="Z53" s="2"/>
    </row>
    <row r="54" ht="15.75" customHeight="1">
      <c r="A54" s="75"/>
      <c r="B54" s="79"/>
      <c r="C54" s="100"/>
      <c r="D54" s="75"/>
      <c r="E54" s="90"/>
      <c r="F54" s="90"/>
      <c r="G54" s="67" t="str">
        <f t="shared" si="10"/>
        <v>#DIV/0!</v>
      </c>
      <c r="H54" s="90"/>
      <c r="I54" s="90"/>
      <c r="J54" s="107"/>
      <c r="K54" s="2"/>
      <c r="L54" s="75"/>
      <c r="M54" s="79"/>
      <c r="N54" s="100"/>
      <c r="O54" s="75"/>
      <c r="P54" s="90"/>
      <c r="Q54" s="90"/>
      <c r="R54" s="67" t="str">
        <f t="shared" si="11"/>
        <v>#DIV/0!</v>
      </c>
      <c r="S54" s="90"/>
      <c r="T54" s="90"/>
      <c r="U54" s="107"/>
      <c r="V54" s="2"/>
      <c r="W54" s="2"/>
      <c r="X54" s="2"/>
      <c r="Y54" s="2"/>
      <c r="Z54" s="2"/>
    </row>
    <row r="55" ht="15.75" customHeight="1">
      <c r="A55" s="75"/>
      <c r="B55" s="79"/>
      <c r="C55" s="100"/>
      <c r="D55" s="75"/>
      <c r="E55" s="90"/>
      <c r="F55" s="90"/>
      <c r="G55" s="67" t="str">
        <f t="shared" si="10"/>
        <v>#DIV/0!</v>
      </c>
      <c r="H55" s="90"/>
      <c r="I55" s="90"/>
      <c r="J55" s="107"/>
      <c r="K55" s="2"/>
      <c r="L55" s="75"/>
      <c r="M55" s="79"/>
      <c r="N55" s="100"/>
      <c r="O55" s="75"/>
      <c r="P55" s="90"/>
      <c r="Q55" s="90"/>
      <c r="R55" s="67" t="str">
        <f t="shared" si="11"/>
        <v>#DIV/0!</v>
      </c>
      <c r="S55" s="90"/>
      <c r="T55" s="90"/>
      <c r="U55" s="107"/>
      <c r="V55" s="2"/>
      <c r="W55" s="2"/>
      <c r="X55" s="2"/>
      <c r="Y55" s="2"/>
      <c r="Z55" s="2"/>
    </row>
    <row r="56" ht="15.75" customHeight="1">
      <c r="A56" s="75"/>
      <c r="B56" s="69"/>
      <c r="C56" s="69"/>
      <c r="D56" s="94"/>
      <c r="E56" s="94"/>
      <c r="F56" s="94"/>
      <c r="G56" s="67" t="str">
        <f t="shared" si="10"/>
        <v>#DIV/0!</v>
      </c>
      <c r="H56" s="90"/>
      <c r="I56" s="90"/>
      <c r="J56" s="107"/>
      <c r="K56" s="2"/>
      <c r="L56" s="75"/>
      <c r="M56" s="69"/>
      <c r="N56" s="69"/>
      <c r="O56" s="94"/>
      <c r="P56" s="94"/>
      <c r="Q56" s="94"/>
      <c r="R56" s="67" t="str">
        <f t="shared" si="11"/>
        <v>#DIV/0!</v>
      </c>
      <c r="S56" s="90"/>
      <c r="T56" s="90"/>
      <c r="U56" s="107"/>
      <c r="V56" s="2"/>
      <c r="W56" s="2"/>
      <c r="X56" s="2"/>
      <c r="Y56" s="2"/>
      <c r="Z56" s="2"/>
    </row>
    <row r="57" ht="15.75" customHeight="1">
      <c r="A57" s="75"/>
      <c r="B57" s="79"/>
      <c r="C57" s="100"/>
      <c r="D57" s="101"/>
      <c r="E57" s="102"/>
      <c r="F57" s="103"/>
      <c r="G57" s="67" t="str">
        <f t="shared" si="10"/>
        <v>#DIV/0!</v>
      </c>
      <c r="H57" s="76"/>
      <c r="I57" s="76"/>
      <c r="J57" s="107"/>
      <c r="K57" s="2"/>
      <c r="L57" s="75"/>
      <c r="M57" s="79"/>
      <c r="N57" s="100"/>
      <c r="O57" s="101"/>
      <c r="P57" s="102"/>
      <c r="Q57" s="103"/>
      <c r="R57" s="67" t="str">
        <f t="shared" si="11"/>
        <v>#DIV/0!</v>
      </c>
      <c r="S57" s="76"/>
      <c r="T57" s="76"/>
      <c r="U57" s="107"/>
      <c r="V57" s="2"/>
      <c r="W57" s="2"/>
      <c r="X57" s="2"/>
      <c r="Y57" s="2"/>
      <c r="Z57" s="2"/>
    </row>
    <row r="58" ht="15.75" customHeight="1">
      <c r="A58" s="109"/>
      <c r="B58" s="109"/>
      <c r="C58" s="109"/>
      <c r="D58" s="109"/>
      <c r="E58" s="109"/>
      <c r="F58" s="1"/>
      <c r="G58" s="1"/>
      <c r="H58" s="110"/>
      <c r="I58" s="111"/>
      <c r="J58" s="83"/>
      <c r="K58" s="83"/>
      <c r="L58" s="83"/>
      <c r="M58" s="83"/>
      <c r="N58" s="2"/>
      <c r="O58" s="1"/>
    </row>
    <row r="59" ht="15.75" customHeight="1">
      <c r="A59" s="109" t="s">
        <v>71</v>
      </c>
      <c r="F59" s="1"/>
      <c r="G59" s="1"/>
      <c r="H59" s="110"/>
      <c r="I59" s="111"/>
      <c r="J59" s="83"/>
      <c r="K59" s="83"/>
      <c r="L59" s="83"/>
      <c r="M59" s="83"/>
      <c r="N59" s="2"/>
      <c r="O59" s="1"/>
    </row>
    <row r="60" ht="15.75" customHeight="1">
      <c r="A60" s="1"/>
      <c r="B60" s="1"/>
      <c r="C60" s="1"/>
      <c r="D60" s="112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5" t="s">
        <v>72</v>
      </c>
      <c r="B61" s="62" t="s">
        <v>26</v>
      </c>
      <c r="C61" s="62" t="s">
        <v>27</v>
      </c>
      <c r="D61" s="62" t="s">
        <v>73</v>
      </c>
      <c r="E61" s="113" t="s">
        <v>74</v>
      </c>
      <c r="F61" s="113" t="s">
        <v>75</v>
      </c>
      <c r="G61" s="113" t="s">
        <v>76</v>
      </c>
      <c r="H61" s="113" t="s">
        <v>77</v>
      </c>
      <c r="I61" s="113" t="s">
        <v>78</v>
      </c>
      <c r="J61" s="113" t="s">
        <v>79</v>
      </c>
      <c r="K61" s="113" t="s">
        <v>80</v>
      </c>
      <c r="L61" s="113" t="s">
        <v>32</v>
      </c>
      <c r="M61" s="113" t="s">
        <v>56</v>
      </c>
      <c r="N61" s="113" t="s">
        <v>81</v>
      </c>
      <c r="O61" s="113" t="s">
        <v>30</v>
      </c>
      <c r="P61" s="113" t="s">
        <v>32</v>
      </c>
    </row>
    <row r="62" ht="15.75" customHeight="1">
      <c r="A62" s="108" t="s">
        <v>82</v>
      </c>
      <c r="B62" s="4"/>
      <c r="C62" s="7"/>
      <c r="D62" s="114">
        <f t="shared" ref="D62:D81" si="12">E62+(F62/2)+G62</f>
        <v>0</v>
      </c>
      <c r="E62" s="115"/>
      <c r="F62" s="116"/>
      <c r="G62" s="115"/>
      <c r="H62" s="115"/>
      <c r="I62" s="115"/>
      <c r="J62" s="115"/>
      <c r="K62" s="115"/>
      <c r="L62" s="115"/>
      <c r="M62" s="115"/>
      <c r="N62" s="117"/>
      <c r="O62" s="117"/>
      <c r="P62" s="117"/>
    </row>
    <row r="63" ht="15.75" customHeight="1">
      <c r="A63" s="64">
        <v>43.0</v>
      </c>
      <c r="B63" s="95" t="s">
        <v>69</v>
      </c>
      <c r="C63" s="96" t="s">
        <v>70</v>
      </c>
      <c r="D63" s="114">
        <f t="shared" si="12"/>
        <v>3.5</v>
      </c>
      <c r="E63" s="118">
        <v>3.0</v>
      </c>
      <c r="F63" s="118">
        <v>1.0</v>
      </c>
      <c r="G63" s="115"/>
      <c r="H63" s="115"/>
      <c r="I63" s="115"/>
      <c r="J63" s="115"/>
      <c r="K63" s="115"/>
      <c r="L63" s="115"/>
      <c r="M63" s="115"/>
      <c r="N63" s="117"/>
      <c r="O63" s="117"/>
      <c r="P63" s="117"/>
    </row>
    <row r="64" ht="15.75" customHeight="1">
      <c r="A64" s="64">
        <v>50.0</v>
      </c>
      <c r="B64" s="65" t="s">
        <v>83</v>
      </c>
      <c r="C64" s="98" t="s">
        <v>84</v>
      </c>
      <c r="D64" s="114">
        <f t="shared" si="12"/>
        <v>2.5</v>
      </c>
      <c r="E64" s="118">
        <v>2.0</v>
      </c>
      <c r="F64" s="118">
        <v>1.0</v>
      </c>
      <c r="G64" s="115"/>
      <c r="H64" s="115"/>
      <c r="I64" s="115"/>
      <c r="J64" s="115"/>
      <c r="K64" s="115"/>
      <c r="L64" s="115"/>
      <c r="M64" s="115"/>
      <c r="N64" s="117"/>
      <c r="O64" s="117"/>
      <c r="P64" s="117"/>
    </row>
    <row r="65" ht="15.75" customHeight="1">
      <c r="A65" s="64">
        <v>52.0</v>
      </c>
      <c r="B65" s="95" t="s">
        <v>85</v>
      </c>
      <c r="C65" s="96" t="s">
        <v>86</v>
      </c>
      <c r="D65" s="114">
        <f t="shared" si="12"/>
        <v>3.5</v>
      </c>
      <c r="E65" s="118">
        <v>2.0</v>
      </c>
      <c r="F65" s="118">
        <v>3.0</v>
      </c>
      <c r="G65" s="115"/>
      <c r="H65" s="115"/>
      <c r="I65" s="115"/>
      <c r="J65" s="115"/>
      <c r="K65" s="115"/>
      <c r="L65" s="115"/>
      <c r="M65" s="115"/>
      <c r="N65" s="117"/>
      <c r="O65" s="117"/>
      <c r="P65" s="117"/>
    </row>
    <row r="66" ht="15.75" customHeight="1">
      <c r="A66" s="64">
        <v>4.0</v>
      </c>
      <c r="B66" s="65" t="s">
        <v>87</v>
      </c>
      <c r="C66" s="98" t="s">
        <v>50</v>
      </c>
      <c r="D66" s="114">
        <f t="shared" si="12"/>
        <v>3</v>
      </c>
      <c r="E66" s="118">
        <v>1.0</v>
      </c>
      <c r="F66" s="118">
        <v>4.0</v>
      </c>
      <c r="G66" s="115"/>
      <c r="H66" s="115"/>
      <c r="I66" s="118">
        <v>2.0</v>
      </c>
      <c r="J66" s="115"/>
      <c r="K66" s="115"/>
      <c r="L66" s="115"/>
      <c r="M66" s="115"/>
      <c r="N66" s="117"/>
      <c r="O66" s="117"/>
      <c r="P66" s="117"/>
    </row>
    <row r="67" ht="15.75" customHeight="1">
      <c r="A67" s="64">
        <v>70.0</v>
      </c>
      <c r="B67" s="65" t="s">
        <v>88</v>
      </c>
      <c r="C67" s="98" t="s">
        <v>89</v>
      </c>
      <c r="D67" s="114">
        <f t="shared" si="12"/>
        <v>0.5</v>
      </c>
      <c r="E67" s="115"/>
      <c r="F67" s="118">
        <v>1.0</v>
      </c>
      <c r="G67" s="115"/>
      <c r="H67" s="115"/>
      <c r="I67" s="115"/>
      <c r="J67" s="115"/>
      <c r="K67" s="115"/>
      <c r="L67" s="115"/>
      <c r="M67" s="115"/>
      <c r="N67" s="117"/>
      <c r="O67" s="117"/>
      <c r="P67" s="117"/>
    </row>
    <row r="68" ht="15.75" customHeight="1">
      <c r="A68" s="64">
        <v>76.0</v>
      </c>
      <c r="B68" s="65" t="s">
        <v>90</v>
      </c>
      <c r="C68" s="98" t="s">
        <v>91</v>
      </c>
      <c r="D68" s="114">
        <f t="shared" si="12"/>
        <v>0.5</v>
      </c>
      <c r="E68" s="115"/>
      <c r="F68" s="118">
        <v>1.0</v>
      </c>
      <c r="G68" s="115"/>
      <c r="H68" s="115"/>
      <c r="I68" s="115"/>
      <c r="J68" s="115"/>
      <c r="K68" s="115"/>
      <c r="L68" s="115"/>
      <c r="M68" s="115"/>
      <c r="N68" s="117"/>
      <c r="O68" s="117"/>
      <c r="P68" s="117"/>
    </row>
    <row r="69" ht="15.75" customHeight="1">
      <c r="A69" s="64">
        <v>45.0</v>
      </c>
      <c r="B69" s="65" t="s">
        <v>92</v>
      </c>
      <c r="C69" s="98" t="s">
        <v>93</v>
      </c>
      <c r="D69" s="114">
        <f t="shared" si="12"/>
        <v>3</v>
      </c>
      <c r="E69" s="118">
        <v>2.0</v>
      </c>
      <c r="F69" s="118">
        <v>2.0</v>
      </c>
      <c r="G69" s="115"/>
      <c r="H69" s="115"/>
      <c r="I69" s="115"/>
      <c r="J69" s="115"/>
      <c r="K69" s="115"/>
      <c r="L69" s="115"/>
      <c r="M69" s="115"/>
      <c r="N69" s="117"/>
      <c r="O69" s="117"/>
      <c r="P69" s="117"/>
    </row>
    <row r="70" ht="15.75" customHeight="1">
      <c r="A70" s="64">
        <v>47.0</v>
      </c>
      <c r="B70" s="65" t="s">
        <v>94</v>
      </c>
      <c r="C70" s="98" t="s">
        <v>95</v>
      </c>
      <c r="D70" s="114">
        <f t="shared" si="12"/>
        <v>1</v>
      </c>
      <c r="E70" s="118">
        <v>1.0</v>
      </c>
      <c r="F70" s="115"/>
      <c r="G70" s="115"/>
      <c r="H70" s="115"/>
      <c r="I70" s="115"/>
      <c r="J70" s="115"/>
      <c r="K70" s="115"/>
      <c r="L70" s="115"/>
      <c r="M70" s="115"/>
      <c r="N70" s="117"/>
      <c r="O70" s="117"/>
      <c r="P70" s="117"/>
    </row>
    <row r="71" ht="15.75" customHeight="1">
      <c r="A71" s="64">
        <v>5.0</v>
      </c>
      <c r="B71" s="65" t="s">
        <v>96</v>
      </c>
      <c r="C71" s="98" t="s">
        <v>97</v>
      </c>
      <c r="D71" s="114">
        <f t="shared" si="12"/>
        <v>0.5</v>
      </c>
      <c r="E71" s="115"/>
      <c r="F71" s="118">
        <v>1.0</v>
      </c>
      <c r="G71" s="115"/>
      <c r="H71" s="115"/>
      <c r="I71" s="115"/>
      <c r="J71" s="115"/>
      <c r="K71" s="115"/>
      <c r="L71" s="115"/>
      <c r="M71" s="115"/>
      <c r="N71" s="117"/>
      <c r="O71" s="117"/>
      <c r="P71" s="117"/>
    </row>
    <row r="72" ht="15.75" customHeight="1">
      <c r="A72" s="64">
        <v>11.0</v>
      </c>
      <c r="B72" s="65" t="s">
        <v>98</v>
      </c>
      <c r="C72" s="98" t="s">
        <v>99</v>
      </c>
      <c r="D72" s="114">
        <f t="shared" si="12"/>
        <v>1</v>
      </c>
      <c r="E72" s="118">
        <v>1.0</v>
      </c>
      <c r="F72" s="115"/>
      <c r="G72" s="115"/>
      <c r="H72" s="115"/>
      <c r="I72" s="115"/>
      <c r="J72" s="115"/>
      <c r="K72" s="115"/>
      <c r="L72" s="115"/>
      <c r="M72" s="115"/>
      <c r="N72" s="119">
        <v>1.0</v>
      </c>
      <c r="O72" s="117"/>
      <c r="P72" s="117"/>
    </row>
    <row r="73" ht="15.75" customHeight="1">
      <c r="A73" s="64">
        <v>3.0</v>
      </c>
      <c r="B73" s="65" t="s">
        <v>100</v>
      </c>
      <c r="C73" s="98" t="s">
        <v>101</v>
      </c>
      <c r="D73" s="114">
        <f t="shared" si="12"/>
        <v>1.5</v>
      </c>
      <c r="E73" s="118">
        <v>1.0</v>
      </c>
      <c r="F73" s="118">
        <v>1.0</v>
      </c>
      <c r="G73" s="115"/>
      <c r="H73" s="115"/>
      <c r="I73" s="115"/>
      <c r="J73" s="115"/>
      <c r="K73" s="115"/>
      <c r="L73" s="115"/>
      <c r="M73" s="115"/>
      <c r="N73" s="117"/>
      <c r="O73" s="117"/>
      <c r="P73" s="117"/>
    </row>
    <row r="74" ht="15.75" customHeight="1">
      <c r="A74" s="64">
        <v>12.0</v>
      </c>
      <c r="B74" s="65" t="s">
        <v>61</v>
      </c>
      <c r="C74" s="65" t="s">
        <v>62</v>
      </c>
      <c r="D74" s="114">
        <f t="shared" si="12"/>
        <v>0.5</v>
      </c>
      <c r="E74" s="118"/>
      <c r="F74" s="118">
        <v>1.0</v>
      </c>
      <c r="G74" s="115"/>
      <c r="H74" s="115"/>
      <c r="I74" s="115"/>
      <c r="J74" s="115"/>
      <c r="K74" s="115"/>
      <c r="L74" s="115"/>
      <c r="M74" s="115"/>
      <c r="N74" s="117"/>
      <c r="O74" s="117"/>
      <c r="P74" s="117"/>
    </row>
    <row r="75" ht="15.75" customHeight="1">
      <c r="A75" s="64">
        <v>6.0</v>
      </c>
      <c r="B75" s="65" t="s">
        <v>47</v>
      </c>
      <c r="C75" s="65" t="s">
        <v>48</v>
      </c>
      <c r="D75" s="114">
        <f t="shared" si="12"/>
        <v>0.5</v>
      </c>
      <c r="E75" s="118"/>
      <c r="F75" s="118">
        <v>1.0</v>
      </c>
      <c r="G75" s="115"/>
      <c r="H75" s="115"/>
      <c r="I75" s="115"/>
      <c r="J75" s="115"/>
      <c r="K75" s="115"/>
      <c r="L75" s="115"/>
      <c r="M75" s="115"/>
      <c r="N75" s="117"/>
      <c r="O75" s="117"/>
      <c r="P75" s="117"/>
    </row>
    <row r="76" ht="15.75" customHeight="1">
      <c r="A76" s="75"/>
      <c r="B76" s="69"/>
      <c r="C76" s="79"/>
      <c r="D76" s="114">
        <f t="shared" si="12"/>
        <v>0</v>
      </c>
      <c r="E76" s="115"/>
      <c r="F76" s="115"/>
      <c r="G76" s="115"/>
      <c r="H76" s="115"/>
      <c r="I76" s="115"/>
      <c r="J76" s="115"/>
      <c r="K76" s="115"/>
      <c r="L76" s="115"/>
      <c r="M76" s="115"/>
      <c r="N76" s="117"/>
      <c r="O76" s="117"/>
      <c r="P76" s="117"/>
    </row>
    <row r="77" ht="15.75" customHeight="1">
      <c r="A77" s="69"/>
      <c r="B77" s="69"/>
      <c r="C77" s="79"/>
      <c r="D77" s="114">
        <f t="shared" si="12"/>
        <v>0</v>
      </c>
      <c r="E77" s="115"/>
      <c r="F77" s="115"/>
      <c r="G77" s="115"/>
      <c r="H77" s="115"/>
      <c r="I77" s="115"/>
      <c r="J77" s="115"/>
      <c r="K77" s="115"/>
      <c r="L77" s="115"/>
      <c r="M77" s="115"/>
      <c r="N77" s="117"/>
      <c r="O77" s="117"/>
      <c r="P77" s="117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9"/>
      <c r="B78" s="69"/>
      <c r="C78" s="79"/>
      <c r="D78" s="114">
        <f t="shared" si="12"/>
        <v>0</v>
      </c>
      <c r="E78" s="115"/>
      <c r="F78" s="115"/>
      <c r="G78" s="115"/>
      <c r="H78" s="115"/>
      <c r="I78" s="115"/>
      <c r="J78" s="115"/>
      <c r="K78" s="115"/>
      <c r="L78" s="115"/>
      <c r="M78" s="115"/>
      <c r="N78" s="117"/>
      <c r="O78" s="117"/>
      <c r="P78" s="117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75"/>
      <c r="B79" s="69"/>
      <c r="C79" s="79"/>
      <c r="D79" s="114">
        <f t="shared" si="12"/>
        <v>0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7"/>
      <c r="O79" s="117"/>
      <c r="P79" s="117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75"/>
      <c r="B80" s="69"/>
      <c r="C80" s="79"/>
      <c r="D80" s="114">
        <f t="shared" si="12"/>
        <v>0</v>
      </c>
      <c r="E80" s="115"/>
      <c r="F80" s="115"/>
      <c r="G80" s="115"/>
      <c r="H80" s="115"/>
      <c r="I80" s="115"/>
      <c r="J80" s="115"/>
      <c r="K80" s="115"/>
      <c r="L80" s="115"/>
      <c r="M80" s="115"/>
      <c r="N80" s="117"/>
      <c r="O80" s="117"/>
      <c r="P80" s="117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75"/>
      <c r="B81" s="69"/>
      <c r="C81" s="79"/>
      <c r="D81" s="114">
        <f t="shared" si="12"/>
        <v>0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7"/>
      <c r="O81" s="117"/>
      <c r="P81" s="117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0" t="s">
        <v>102</v>
      </c>
      <c r="B82" s="4"/>
      <c r="C82" s="7"/>
      <c r="D82" s="114">
        <f t="shared" ref="D82:P82" si="13">SUM(D62:D81)</f>
        <v>21.5</v>
      </c>
      <c r="E82" s="114">
        <f t="shared" si="13"/>
        <v>13</v>
      </c>
      <c r="F82" s="114">
        <f t="shared" si="13"/>
        <v>17</v>
      </c>
      <c r="G82" s="114">
        <f t="shared" si="13"/>
        <v>0</v>
      </c>
      <c r="H82" s="114">
        <f t="shared" si="13"/>
        <v>0</v>
      </c>
      <c r="I82" s="114">
        <f t="shared" si="13"/>
        <v>2</v>
      </c>
      <c r="J82" s="114">
        <f t="shared" si="13"/>
        <v>0</v>
      </c>
      <c r="K82" s="114">
        <f t="shared" si="13"/>
        <v>0</v>
      </c>
      <c r="L82" s="114">
        <f t="shared" si="13"/>
        <v>0</v>
      </c>
      <c r="M82" s="114">
        <f t="shared" si="13"/>
        <v>0</v>
      </c>
      <c r="N82" s="114">
        <f t="shared" si="13"/>
        <v>1</v>
      </c>
      <c r="O82" s="114">
        <f t="shared" si="13"/>
        <v>0</v>
      </c>
      <c r="P82" s="114">
        <f t="shared" si="13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Q37:R37"/>
    <mergeCell ref="Q45:R45"/>
    <mergeCell ref="Q46:R46"/>
    <mergeCell ref="Q47:R47"/>
    <mergeCell ref="A49:J49"/>
    <mergeCell ref="L49:U49"/>
    <mergeCell ref="A59:E59"/>
    <mergeCell ref="A62:C62"/>
    <mergeCell ref="A82:C82"/>
    <mergeCell ref="Q38:R38"/>
    <mergeCell ref="Q39:R39"/>
    <mergeCell ref="Q40:R40"/>
    <mergeCell ref="Q41:R41"/>
    <mergeCell ref="Q42:R42"/>
    <mergeCell ref="Q43:R43"/>
    <mergeCell ref="Q44:R4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6" max="6" width="16.38"/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75" customHeight="1">
      <c r="A2" s="3" t="s">
        <v>103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8">
        <v>0.0</v>
      </c>
      <c r="J3" s="121">
        <v>14.0</v>
      </c>
      <c r="K3" s="121">
        <v>13.0</v>
      </c>
      <c r="L3" s="121">
        <v>7.0</v>
      </c>
      <c r="M3" s="9">
        <f>I3+J3+K3+L3</f>
        <v>34</v>
      </c>
      <c r="N3" s="7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0"/>
      <c r="B5" s="10"/>
      <c r="C5" s="11"/>
      <c r="D5" s="11"/>
      <c r="E5" s="11"/>
      <c r="F5" s="12"/>
      <c r="G5" s="11"/>
      <c r="H5" s="11"/>
      <c r="I5" s="10"/>
      <c r="J5" s="11"/>
      <c r="K5" s="11"/>
      <c r="L5" s="11"/>
      <c r="M5" s="11"/>
      <c r="N5" s="13"/>
      <c r="O5" s="10"/>
      <c r="P5" s="10"/>
      <c r="Q5" s="10"/>
      <c r="R5" s="10"/>
      <c r="S5" s="13"/>
      <c r="T5" s="13"/>
      <c r="U5" s="13"/>
      <c r="V5" s="13"/>
      <c r="W5" s="13"/>
      <c r="X5" s="13"/>
      <c r="Y5" s="13"/>
      <c r="Z5" s="10"/>
    </row>
    <row r="6" ht="15.75" customHeight="1">
      <c r="A6" s="14"/>
      <c r="B6" s="14"/>
      <c r="C6" s="15" t="s">
        <v>6</v>
      </c>
      <c r="D6" s="16">
        <f>C9+M9</f>
        <v>341</v>
      </c>
      <c r="E6" s="14"/>
      <c r="F6" s="14"/>
      <c r="G6" s="14"/>
      <c r="H6" s="14"/>
      <c r="I6" s="14"/>
      <c r="J6" s="14"/>
      <c r="K6" s="14"/>
      <c r="L6" s="14"/>
      <c r="M6" s="14"/>
      <c r="N6" s="17" t="s">
        <v>7</v>
      </c>
      <c r="O6" s="16">
        <f>C10+N10</f>
        <v>43</v>
      </c>
      <c r="P6" s="14"/>
      <c r="Q6" s="14"/>
      <c r="R6" s="14"/>
      <c r="S6" s="14"/>
      <c r="T6" s="14"/>
      <c r="U6" s="17" t="s">
        <v>8</v>
      </c>
      <c r="V6" s="16">
        <f>D6/O6</f>
        <v>7.930232558</v>
      </c>
      <c r="W6" s="14"/>
      <c r="X6" s="14"/>
      <c r="Y6" s="18"/>
      <c r="Z6" s="18"/>
    </row>
    <row r="7" ht="15.75" customHeight="1">
      <c r="A7" s="14"/>
      <c r="B7" s="14"/>
      <c r="C7" s="15"/>
      <c r="D7" s="19"/>
      <c r="E7" s="14"/>
      <c r="F7" s="14"/>
      <c r="G7" s="14"/>
      <c r="H7" s="14"/>
      <c r="I7" s="17"/>
      <c r="J7" s="19"/>
      <c r="K7" s="14"/>
      <c r="L7" s="14"/>
      <c r="M7" s="14"/>
      <c r="N7" s="14"/>
      <c r="O7" s="14"/>
      <c r="P7" s="17"/>
      <c r="Q7" s="19"/>
      <c r="R7" s="14"/>
      <c r="S7" s="14"/>
      <c r="T7" s="14"/>
      <c r="U7" s="14"/>
      <c r="V7" s="14"/>
      <c r="W7" s="14"/>
      <c r="X7" s="14"/>
      <c r="Y7" s="18"/>
      <c r="Z7" s="18"/>
    </row>
    <row r="8" ht="15.75" customHeight="1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4"/>
      <c r="U8" s="14"/>
      <c r="V8" s="14"/>
      <c r="W8" s="14"/>
      <c r="X8" s="14"/>
      <c r="Y8" s="18"/>
      <c r="Z8" s="18"/>
    </row>
    <row r="9" ht="15.75" customHeight="1">
      <c r="A9" s="22" t="s">
        <v>9</v>
      </c>
      <c r="B9" s="23"/>
      <c r="C9" s="24">
        <f>SUM(E25:E34)</f>
        <v>190</v>
      </c>
      <c r="D9" s="14"/>
      <c r="E9" s="25"/>
      <c r="F9" s="14"/>
      <c r="G9" s="14"/>
      <c r="H9" s="14"/>
      <c r="I9" s="26" t="s">
        <v>10</v>
      </c>
      <c r="J9" s="14"/>
      <c r="K9" s="14"/>
      <c r="L9" s="14"/>
      <c r="M9" s="24">
        <f>SUM(E38:E47)</f>
        <v>151</v>
      </c>
      <c r="N9" s="21"/>
      <c r="O9" s="14"/>
      <c r="P9" s="14"/>
      <c r="Q9" s="14"/>
      <c r="R9" s="25"/>
      <c r="S9" s="27" t="s">
        <v>11</v>
      </c>
      <c r="T9" s="28"/>
      <c r="U9" s="28"/>
      <c r="V9" s="28"/>
      <c r="W9" s="28"/>
      <c r="X9" s="29"/>
      <c r="Y9" s="18"/>
      <c r="Z9" s="30"/>
    </row>
    <row r="10" ht="15.75" customHeight="1">
      <c r="A10" s="31" t="s">
        <v>12</v>
      </c>
      <c r="B10" s="23"/>
      <c r="C10" s="32">
        <f>SUM(D25:D34)</f>
        <v>19</v>
      </c>
      <c r="D10" s="14"/>
      <c r="E10" s="25"/>
      <c r="F10" s="14"/>
      <c r="G10" s="14"/>
      <c r="H10" s="14"/>
      <c r="I10" s="31" t="s">
        <v>13</v>
      </c>
      <c r="J10" s="23"/>
      <c r="K10" s="23"/>
      <c r="L10" s="14"/>
      <c r="M10" s="32">
        <f t="shared" ref="M10:N10" si="1">SUM(D19:D21)</f>
        <v>17</v>
      </c>
      <c r="N10" s="33">
        <f t="shared" si="1"/>
        <v>24</v>
      </c>
      <c r="O10" s="34">
        <f>(M10/N10)</f>
        <v>0.7083333333</v>
      </c>
      <c r="P10" s="35"/>
      <c r="Q10" s="14"/>
      <c r="R10" s="25"/>
      <c r="S10" s="31" t="s">
        <v>14</v>
      </c>
      <c r="T10" s="23"/>
      <c r="U10" s="23"/>
      <c r="V10" s="23"/>
      <c r="W10" s="14"/>
      <c r="X10" s="36">
        <f>X13+X12-X11-X14</f>
        <v>-3</v>
      </c>
      <c r="Y10" s="18"/>
      <c r="Z10" s="18"/>
    </row>
    <row r="11" ht="15.75" customHeight="1">
      <c r="A11" s="31" t="s">
        <v>15</v>
      </c>
      <c r="B11" s="23"/>
      <c r="C11" s="37">
        <f>C9/C10</f>
        <v>10</v>
      </c>
      <c r="D11" s="14"/>
      <c r="E11" s="25"/>
      <c r="F11" s="14"/>
      <c r="G11" s="14"/>
      <c r="H11" s="14"/>
      <c r="I11" s="31" t="s">
        <v>15</v>
      </c>
      <c r="J11" s="23"/>
      <c r="K11" s="14"/>
      <c r="L11" s="14"/>
      <c r="M11" s="37">
        <f>M9/M10</f>
        <v>8.882352941</v>
      </c>
      <c r="N11" s="14"/>
      <c r="O11" s="14"/>
      <c r="P11" s="14"/>
      <c r="Q11" s="14"/>
      <c r="R11" s="25"/>
      <c r="S11" s="38" t="s">
        <v>16</v>
      </c>
      <c r="T11" s="23"/>
      <c r="U11" s="23"/>
      <c r="V11" s="14"/>
      <c r="W11" s="14"/>
      <c r="X11" s="39">
        <f>SUM(H38:H47,H25,H26:H34,H51:H57)</f>
        <v>2</v>
      </c>
      <c r="Y11" s="18"/>
      <c r="Z11" s="18"/>
    </row>
    <row r="12" ht="15.75" customHeight="1">
      <c r="A12" s="14"/>
      <c r="B12" s="14"/>
      <c r="C12" s="14"/>
      <c r="D12" s="14"/>
      <c r="E12" s="25"/>
      <c r="F12" s="14"/>
      <c r="G12" s="14"/>
      <c r="H12" s="14"/>
      <c r="I12" s="31" t="s">
        <v>17</v>
      </c>
      <c r="J12" s="23"/>
      <c r="K12" s="14"/>
      <c r="L12" s="14"/>
      <c r="M12" s="24">
        <f>SUM(H19:H21)</f>
        <v>0</v>
      </c>
      <c r="N12" s="40"/>
      <c r="O12" s="21"/>
      <c r="P12" s="14"/>
      <c r="Q12" s="14"/>
      <c r="R12" s="25"/>
      <c r="S12" s="38" t="s">
        <v>18</v>
      </c>
      <c r="T12" s="23"/>
      <c r="U12" s="23"/>
      <c r="V12" s="14"/>
      <c r="W12" s="14"/>
      <c r="X12" s="39">
        <f>SUM(J81)</f>
        <v>0</v>
      </c>
      <c r="Y12" s="18"/>
      <c r="Z12" s="18"/>
    </row>
    <row r="13" ht="15.75" customHeight="1">
      <c r="A13" s="14"/>
      <c r="B13" s="14"/>
      <c r="C13" s="14"/>
      <c r="D13" s="14"/>
      <c r="E13" s="25"/>
      <c r="F13" s="14"/>
      <c r="G13" s="14"/>
      <c r="H13" s="14"/>
      <c r="I13" s="21"/>
      <c r="J13" s="14"/>
      <c r="K13" s="14"/>
      <c r="L13" s="14"/>
      <c r="M13" s="19"/>
      <c r="N13" s="19"/>
      <c r="O13" s="21"/>
      <c r="P13" s="14"/>
      <c r="Q13" s="14"/>
      <c r="R13" s="25"/>
      <c r="S13" s="38" t="s">
        <v>19</v>
      </c>
      <c r="T13" s="23"/>
      <c r="U13" s="23"/>
      <c r="V13" s="14"/>
      <c r="W13" s="14"/>
      <c r="X13" s="39">
        <f>SUM(N81)</f>
        <v>0</v>
      </c>
      <c r="Y13" s="18"/>
      <c r="Z13" s="18"/>
    </row>
    <row r="14" ht="15.75" customHeight="1">
      <c r="A14" s="20"/>
      <c r="B14" s="20"/>
      <c r="C14" s="20"/>
      <c r="D14" s="20"/>
      <c r="E14" s="41"/>
      <c r="F14" s="20"/>
      <c r="G14" s="20"/>
      <c r="H14" s="20"/>
      <c r="I14" s="42"/>
      <c r="J14" s="20"/>
      <c r="K14" s="20"/>
      <c r="L14" s="20"/>
      <c r="M14" s="43"/>
      <c r="N14" s="43"/>
      <c r="O14" s="42"/>
      <c r="P14" s="20"/>
      <c r="Q14" s="20"/>
      <c r="R14" s="41"/>
      <c r="S14" s="44" t="s">
        <v>20</v>
      </c>
      <c r="T14" s="45"/>
      <c r="U14" s="45"/>
      <c r="V14" s="20"/>
      <c r="W14" s="20"/>
      <c r="X14" s="46">
        <f>SUM(J19:J21)</f>
        <v>1</v>
      </c>
      <c r="Y14" s="18"/>
      <c r="Z14" s="18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7"/>
      <c r="P15" s="2"/>
      <c r="Q15" s="2"/>
      <c r="R15" s="2"/>
      <c r="S15" s="2"/>
      <c r="T15" s="18"/>
      <c r="U15" s="2"/>
      <c r="V15" s="2"/>
      <c r="W15" s="2"/>
      <c r="X15" s="2"/>
      <c r="Y15" s="2"/>
      <c r="Z15" s="18"/>
    </row>
    <row r="16" ht="15.75" customHeight="1">
      <c r="A16" s="48" t="s">
        <v>21</v>
      </c>
      <c r="I16" s="49"/>
      <c r="J16" s="49"/>
      <c r="K16" s="1"/>
      <c r="L16" s="1"/>
      <c r="M16" s="1"/>
      <c r="N16" s="2"/>
      <c r="O16" s="2"/>
      <c r="P16" s="50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1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52"/>
      <c r="M17" s="52"/>
      <c r="N17" s="1"/>
      <c r="O17" s="1"/>
      <c r="P17" s="53" t="s">
        <v>24</v>
      </c>
      <c r="Q17" s="54"/>
      <c r="R17" s="55"/>
      <c r="S17" s="56"/>
      <c r="T17" s="56"/>
      <c r="U17" s="56"/>
      <c r="V17" s="56"/>
      <c r="W17" s="56"/>
      <c r="X17" s="18"/>
      <c r="Y17" s="18"/>
      <c r="Z17" s="2"/>
    </row>
    <row r="18" ht="15.75" customHeight="1">
      <c r="A18" s="57" t="s">
        <v>25</v>
      </c>
      <c r="B18" s="58" t="s">
        <v>26</v>
      </c>
      <c r="C18" s="59" t="s">
        <v>27</v>
      </c>
      <c r="D18" s="57" t="s">
        <v>28</v>
      </c>
      <c r="E18" s="60" t="s">
        <v>29</v>
      </c>
      <c r="F18" s="60" t="s">
        <v>30</v>
      </c>
      <c r="G18" s="60" t="s">
        <v>31</v>
      </c>
      <c r="H18" s="60" t="s">
        <v>17</v>
      </c>
      <c r="I18" s="60" t="s">
        <v>32</v>
      </c>
      <c r="J18" s="60" t="s">
        <v>33</v>
      </c>
      <c r="K18" s="60" t="s">
        <v>34</v>
      </c>
      <c r="L18" s="2"/>
      <c r="M18" s="2"/>
      <c r="N18" s="1"/>
      <c r="O18" s="1"/>
      <c r="P18" s="5" t="s">
        <v>25</v>
      </c>
      <c r="Q18" s="61" t="s">
        <v>26</v>
      </c>
      <c r="R18" s="7"/>
      <c r="S18" s="61" t="s">
        <v>27</v>
      </c>
      <c r="T18" s="7"/>
      <c r="U18" s="62" t="s">
        <v>35</v>
      </c>
      <c r="V18" s="62" t="s">
        <v>36</v>
      </c>
      <c r="W18" s="62" t="s">
        <v>37</v>
      </c>
      <c r="X18" s="63" t="s">
        <v>38</v>
      </c>
      <c r="Y18" s="18"/>
      <c r="Z18" s="1"/>
    </row>
    <row r="19" ht="15.75" customHeight="1">
      <c r="A19" s="64">
        <v>16.0</v>
      </c>
      <c r="B19" s="65" t="s">
        <v>104</v>
      </c>
      <c r="C19" s="65" t="s">
        <v>105</v>
      </c>
      <c r="D19" s="66">
        <v>14.0</v>
      </c>
      <c r="E19" s="66">
        <v>21.0</v>
      </c>
      <c r="F19" s="90">
        <f>SUM(E38:E45)-21</f>
        <v>130</v>
      </c>
      <c r="G19" s="66">
        <v>22.0</v>
      </c>
      <c r="H19" s="66">
        <v>0.0</v>
      </c>
      <c r="I19" s="66">
        <v>3.0</v>
      </c>
      <c r="J19" s="66">
        <v>1.0</v>
      </c>
      <c r="K19" s="67">
        <f>(D19/E19*100)+(F19/E19*8.4)+(I19/E19*100*3.3)-(J19/E19*100*2)</f>
        <v>156.2857143</v>
      </c>
      <c r="L19" s="2"/>
      <c r="M19" s="2"/>
      <c r="N19" s="1"/>
      <c r="O19" s="1"/>
      <c r="P19" s="91">
        <v>6.0</v>
      </c>
      <c r="Q19" s="122" t="s">
        <v>47</v>
      </c>
      <c r="R19" s="78"/>
      <c r="S19" s="98" t="s">
        <v>106</v>
      </c>
      <c r="T19" s="71"/>
      <c r="U19" s="89">
        <v>4.0</v>
      </c>
      <c r="V19" s="89">
        <v>5.0</v>
      </c>
      <c r="W19" s="73" t="str">
        <f>U20/V20</f>
        <v>#DIV/0!</v>
      </c>
      <c r="X19" s="74" t="str">
        <f>U20</f>
        <v/>
      </c>
      <c r="Y19" s="18"/>
      <c r="Z19" s="1"/>
    </row>
    <row r="20" ht="15.75" customHeight="1">
      <c r="A20" s="64">
        <v>12.0</v>
      </c>
      <c r="B20" s="65" t="s">
        <v>107</v>
      </c>
      <c r="C20" s="65" t="s">
        <v>108</v>
      </c>
      <c r="D20" s="123">
        <v>3.0</v>
      </c>
      <c r="E20" s="123">
        <v>3.0</v>
      </c>
      <c r="F20" s="123">
        <v>21.0</v>
      </c>
      <c r="G20" s="123">
        <v>19.0</v>
      </c>
      <c r="H20" s="123">
        <v>0.0</v>
      </c>
      <c r="I20" s="123">
        <v>1.0</v>
      </c>
      <c r="J20" s="123">
        <v>0.0</v>
      </c>
      <c r="K20" s="67">
        <f t="shared" ref="K20:K21" si="2">(D20/E20*100)+(F20/E20*8.4)+(I20/E20*3.3)-(J20/E20*100*2)</f>
        <v>159.9</v>
      </c>
      <c r="L20" s="2"/>
      <c r="M20" s="2"/>
      <c r="N20" s="1"/>
      <c r="O20" s="1"/>
      <c r="P20" s="75"/>
      <c r="Q20" s="77"/>
      <c r="R20" s="78"/>
      <c r="S20" s="79"/>
      <c r="T20" s="69"/>
      <c r="U20" s="72"/>
      <c r="V20" s="72"/>
      <c r="W20" s="73" t="str">
        <f>#REF!/#REF!</f>
        <v>#REF!</v>
      </c>
      <c r="X20" s="74" t="str">
        <f>#REF!</f>
        <v>#REF!</v>
      </c>
      <c r="Y20" s="18"/>
      <c r="Z20" s="1"/>
    </row>
    <row r="21" ht="15.75" customHeight="1">
      <c r="A21" s="75"/>
      <c r="B21" s="69"/>
      <c r="C21" s="69"/>
      <c r="D21" s="76"/>
      <c r="E21" s="76"/>
      <c r="F21" s="76"/>
      <c r="G21" s="76"/>
      <c r="H21" s="76"/>
      <c r="I21" s="76"/>
      <c r="J21" s="76"/>
      <c r="K21" s="67" t="str">
        <f t="shared" si="2"/>
        <v>#DIV/0!</v>
      </c>
      <c r="L21" s="2"/>
      <c r="M21" s="2"/>
      <c r="N21" s="1"/>
      <c r="O21" s="1"/>
      <c r="P21" s="75"/>
      <c r="Q21" s="77"/>
      <c r="R21" s="78"/>
      <c r="S21" s="79"/>
      <c r="T21" s="69"/>
      <c r="U21" s="76"/>
      <c r="V21" s="80"/>
      <c r="W21" s="73" t="str">
        <f>U21/V21</f>
        <v>#DIV/0!</v>
      </c>
      <c r="X21" s="74" t="str">
        <f>U21</f>
        <v/>
      </c>
      <c r="Y21" s="81"/>
      <c r="Z21" s="1"/>
    </row>
    <row r="22" ht="15.75" customHeight="1">
      <c r="A22" s="1"/>
      <c r="B22" s="1"/>
      <c r="C22" s="82"/>
      <c r="D22" s="1"/>
      <c r="E22" s="83"/>
      <c r="F22" s="83"/>
      <c r="G22" s="1"/>
      <c r="H22" s="1"/>
      <c r="I22" s="1"/>
      <c r="J22" s="1"/>
      <c r="K22" s="1"/>
      <c r="L22" s="1"/>
      <c r="M22" s="1"/>
      <c r="N22" s="1"/>
      <c r="O22" s="1"/>
      <c r="P22" s="18"/>
      <c r="Q22" s="18"/>
      <c r="R22" s="18"/>
      <c r="S22" s="18"/>
      <c r="T22" s="81"/>
      <c r="U22" s="81"/>
      <c r="V22" s="81"/>
      <c r="W22" s="81"/>
      <c r="X22" s="18"/>
      <c r="Y22" s="18"/>
      <c r="Z22" s="1"/>
    </row>
    <row r="23" ht="15.75" customHeight="1">
      <c r="A23" s="51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53" t="s">
        <v>42</v>
      </c>
      <c r="Q23" s="54"/>
      <c r="R23" s="55"/>
      <c r="S23" s="56"/>
      <c r="T23" s="84"/>
      <c r="U23" s="84"/>
      <c r="V23" s="56"/>
      <c r="W23" s="56"/>
      <c r="X23" s="56"/>
      <c r="Y23" s="18"/>
      <c r="Z23" s="1"/>
    </row>
    <row r="24" ht="15.75" customHeight="1">
      <c r="A24" s="57" t="s">
        <v>25</v>
      </c>
      <c r="B24" s="60" t="s">
        <v>26</v>
      </c>
      <c r="C24" s="60" t="s">
        <v>27</v>
      </c>
      <c r="D24" s="60" t="s">
        <v>43</v>
      </c>
      <c r="E24" s="60" t="s">
        <v>44</v>
      </c>
      <c r="F24" s="60" t="s">
        <v>31</v>
      </c>
      <c r="G24" s="60" t="s">
        <v>37</v>
      </c>
      <c r="H24" s="60" t="s">
        <v>45</v>
      </c>
      <c r="I24" s="60" t="s">
        <v>32</v>
      </c>
      <c r="J24" s="60" t="s">
        <v>46</v>
      </c>
      <c r="K24" s="1"/>
      <c r="L24" s="1"/>
      <c r="M24" s="1"/>
      <c r="N24" s="1"/>
      <c r="O24" s="1"/>
      <c r="P24" s="5" t="s">
        <v>25</v>
      </c>
      <c r="Q24" s="61" t="s">
        <v>26</v>
      </c>
      <c r="R24" s="7"/>
      <c r="S24" s="61" t="s">
        <v>27</v>
      </c>
      <c r="T24" s="7"/>
      <c r="U24" s="62" t="s">
        <v>35</v>
      </c>
      <c r="V24" s="62">
        <v>16.0</v>
      </c>
      <c r="W24" s="62" t="s">
        <v>37</v>
      </c>
      <c r="X24" s="62" t="str">
        <f>+Long</f>
        <v>#NAME?</v>
      </c>
      <c r="Y24" s="87" t="s">
        <v>38</v>
      </c>
      <c r="Z24" s="1"/>
    </row>
    <row r="25" ht="15.75" customHeight="1">
      <c r="A25" s="91">
        <v>16.0</v>
      </c>
      <c r="B25" s="65" t="s">
        <v>104</v>
      </c>
      <c r="C25" s="65" t="s">
        <v>105</v>
      </c>
      <c r="D25" s="89">
        <v>3.0</v>
      </c>
      <c r="E25" s="89">
        <v>28.0</v>
      </c>
      <c r="F25" s="89">
        <v>22.0</v>
      </c>
      <c r="G25" s="67">
        <f t="shared" ref="G25:G34" si="3">E25/D25</f>
        <v>9.333333333</v>
      </c>
      <c r="H25" s="90"/>
      <c r="I25" s="90"/>
      <c r="J25" s="76"/>
      <c r="K25" s="1"/>
      <c r="L25" s="1"/>
      <c r="M25" s="1"/>
      <c r="N25" s="1"/>
      <c r="O25" s="1"/>
      <c r="P25" s="68"/>
      <c r="Q25" s="77"/>
      <c r="R25" s="78"/>
      <c r="S25" s="70"/>
      <c r="T25" s="71"/>
      <c r="U25" s="72"/>
      <c r="V25" s="72"/>
      <c r="W25" s="67" t="str">
        <f t="shared" ref="W25:W27" si="4">U25/V25</f>
        <v>#DIV/0!</v>
      </c>
      <c r="X25" s="76"/>
      <c r="Y25" s="74" t="str">
        <f t="shared" ref="Y25:Y27" si="5">U25</f>
        <v/>
      </c>
      <c r="Z25" s="1"/>
    </row>
    <row r="26" ht="15.75" customHeight="1">
      <c r="A26" s="64">
        <v>12.0</v>
      </c>
      <c r="B26" s="65" t="s">
        <v>107</v>
      </c>
      <c r="C26" s="65" t="s">
        <v>108</v>
      </c>
      <c r="D26" s="66">
        <v>2.0</v>
      </c>
      <c r="E26" s="66">
        <v>34.0</v>
      </c>
      <c r="F26" s="66">
        <v>30.0</v>
      </c>
      <c r="G26" s="67">
        <f t="shared" si="3"/>
        <v>17</v>
      </c>
      <c r="H26" s="76"/>
      <c r="I26" s="76"/>
      <c r="J26" s="76"/>
      <c r="K26" s="1"/>
      <c r="L26" s="1"/>
      <c r="M26" s="1"/>
      <c r="N26" s="1"/>
      <c r="O26" s="1"/>
      <c r="P26" s="75"/>
      <c r="Q26" s="77"/>
      <c r="R26" s="78"/>
      <c r="S26" s="79"/>
      <c r="T26" s="69"/>
      <c r="U26" s="76"/>
      <c r="V26" s="80"/>
      <c r="W26" s="67" t="str">
        <f t="shared" si="4"/>
        <v>#DIV/0!</v>
      </c>
      <c r="X26" s="76"/>
      <c r="Y26" s="74" t="str">
        <f t="shared" si="5"/>
        <v/>
      </c>
      <c r="Z26" s="1"/>
    </row>
    <row r="27" ht="15.75" customHeight="1">
      <c r="A27" s="64">
        <v>0.0</v>
      </c>
      <c r="B27" s="65" t="s">
        <v>109</v>
      </c>
      <c r="C27" s="65" t="s">
        <v>110</v>
      </c>
      <c r="D27" s="66">
        <v>5.0</v>
      </c>
      <c r="E27" s="66">
        <v>78.0</v>
      </c>
      <c r="F27" s="66">
        <v>44.0</v>
      </c>
      <c r="G27" s="67">
        <f t="shared" si="3"/>
        <v>15.6</v>
      </c>
      <c r="H27" s="76"/>
      <c r="I27" s="123">
        <v>1.0</v>
      </c>
      <c r="J27" s="76"/>
      <c r="K27" s="1"/>
      <c r="L27" s="1"/>
      <c r="M27" s="1"/>
      <c r="N27" s="1"/>
      <c r="O27" s="1"/>
      <c r="P27" s="75"/>
      <c r="Q27" s="77"/>
      <c r="R27" s="78"/>
      <c r="S27" s="79"/>
      <c r="T27" s="69"/>
      <c r="U27" s="76"/>
      <c r="V27" s="80"/>
      <c r="W27" s="67" t="str">
        <f t="shared" si="4"/>
        <v>#DIV/0!</v>
      </c>
      <c r="X27" s="76"/>
      <c r="Y27" s="74" t="str">
        <f t="shared" si="5"/>
        <v/>
      </c>
      <c r="Z27" s="1"/>
    </row>
    <row r="28" ht="15.75" customHeight="1">
      <c r="A28" s="64">
        <v>33.0</v>
      </c>
      <c r="B28" s="65" t="s">
        <v>111</v>
      </c>
      <c r="C28" s="65" t="s">
        <v>112</v>
      </c>
      <c r="D28" s="66">
        <v>7.0</v>
      </c>
      <c r="E28" s="66">
        <v>36.0</v>
      </c>
      <c r="F28" s="66">
        <v>11.0</v>
      </c>
      <c r="G28" s="67">
        <f t="shared" si="3"/>
        <v>5.142857143</v>
      </c>
      <c r="H28" s="76"/>
      <c r="I28" s="76"/>
      <c r="J28" s="76"/>
      <c r="K28" s="1"/>
      <c r="L28" s="1"/>
      <c r="M28" s="1"/>
      <c r="N28" s="1"/>
      <c r="O28" s="1"/>
      <c r="P28" s="1"/>
      <c r="Q28" s="92"/>
      <c r="R28" s="93"/>
      <c r="S28" s="93"/>
      <c r="T28" s="93"/>
      <c r="U28" s="1"/>
      <c r="V28" s="1"/>
      <c r="W28" s="1"/>
      <c r="X28" s="1"/>
      <c r="Y28" s="2"/>
      <c r="Z28" s="2"/>
    </row>
    <row r="29" ht="15.75" customHeight="1">
      <c r="A29" s="64">
        <v>29.0</v>
      </c>
      <c r="B29" s="65" t="s">
        <v>113</v>
      </c>
      <c r="C29" s="65" t="s">
        <v>114</v>
      </c>
      <c r="D29" s="123">
        <v>2.0</v>
      </c>
      <c r="E29" s="123">
        <v>14.0</v>
      </c>
      <c r="F29" s="124">
        <v>9.0</v>
      </c>
      <c r="G29" s="67">
        <f t="shared" si="3"/>
        <v>7</v>
      </c>
      <c r="H29" s="76"/>
      <c r="I29" s="76"/>
      <c r="J29" s="76"/>
      <c r="K29" s="1"/>
      <c r="L29" s="1"/>
      <c r="M29" s="1"/>
      <c r="N29" s="1"/>
      <c r="O29" s="1"/>
      <c r="P29" s="48" t="s">
        <v>53</v>
      </c>
      <c r="S29" s="93"/>
      <c r="T29" s="93"/>
      <c r="U29" s="1"/>
      <c r="V29" s="1"/>
      <c r="W29" s="1"/>
      <c r="X29" s="1"/>
      <c r="Y29" s="2"/>
      <c r="Z29" s="2"/>
    </row>
    <row r="30" ht="15.75" customHeight="1">
      <c r="A30" s="75"/>
      <c r="B30" s="69"/>
      <c r="C30" s="69"/>
      <c r="D30" s="76"/>
      <c r="E30" s="76"/>
      <c r="F30" s="80"/>
      <c r="G30" s="67" t="str">
        <f t="shared" si="3"/>
        <v>#DIV/0!</v>
      </c>
      <c r="H30" s="76"/>
      <c r="I30" s="76"/>
      <c r="J30" s="76"/>
      <c r="K30" s="1"/>
      <c r="L30" s="1"/>
      <c r="M30" s="1"/>
      <c r="N30" s="1"/>
      <c r="O30" s="1"/>
      <c r="P30" s="5" t="s">
        <v>25</v>
      </c>
      <c r="Q30" s="61" t="s">
        <v>26</v>
      </c>
      <c r="R30" s="7"/>
      <c r="S30" s="61" t="s">
        <v>27</v>
      </c>
      <c r="T30" s="7"/>
      <c r="U30" s="62" t="s">
        <v>32</v>
      </c>
      <c r="V30" s="62" t="s">
        <v>42</v>
      </c>
      <c r="W30" s="62" t="s">
        <v>54</v>
      </c>
      <c r="X30" s="62" t="s">
        <v>55</v>
      </c>
      <c r="Y30" s="62" t="s">
        <v>56</v>
      </c>
      <c r="Z30" s="62" t="s">
        <v>38</v>
      </c>
    </row>
    <row r="31" ht="15.75" customHeight="1">
      <c r="A31" s="75"/>
      <c r="B31" s="69"/>
      <c r="C31" s="69"/>
      <c r="D31" s="76"/>
      <c r="E31" s="76"/>
      <c r="F31" s="80"/>
      <c r="G31" s="67" t="str">
        <f t="shared" si="3"/>
        <v>#DIV/0!</v>
      </c>
      <c r="H31" s="76"/>
      <c r="I31" s="76"/>
      <c r="J31" s="76"/>
      <c r="K31" s="1"/>
      <c r="L31" s="1"/>
      <c r="M31" s="1"/>
      <c r="N31" s="1"/>
      <c r="O31" s="1"/>
      <c r="P31" s="91">
        <v>16.0</v>
      </c>
      <c r="Q31" s="95" t="s">
        <v>104</v>
      </c>
      <c r="R31" s="7"/>
      <c r="S31" s="95" t="s">
        <v>115</v>
      </c>
      <c r="T31" s="69"/>
      <c r="U31" s="125">
        <v>3.0</v>
      </c>
      <c r="V31" s="94"/>
      <c r="W31" s="94"/>
      <c r="X31" s="94"/>
      <c r="Y31" s="94"/>
      <c r="Z31" s="67">
        <f t="shared" ref="Z31:Z46" si="6">(U31*6)+(V31*3)+(W31*1)+(X31*2)+(Y31*2)</f>
        <v>18</v>
      </c>
    </row>
    <row r="32" ht="15.75" customHeight="1">
      <c r="A32" s="75"/>
      <c r="B32" s="69"/>
      <c r="C32" s="69"/>
      <c r="D32" s="76"/>
      <c r="E32" s="76"/>
      <c r="F32" s="80"/>
      <c r="G32" s="67" t="str">
        <f t="shared" si="3"/>
        <v>#DIV/0!</v>
      </c>
      <c r="H32" s="76"/>
      <c r="I32" s="76"/>
      <c r="J32" s="76"/>
      <c r="K32" s="1"/>
      <c r="L32" s="1"/>
      <c r="M32" s="1"/>
      <c r="N32" s="1"/>
      <c r="O32" s="1"/>
      <c r="P32" s="64">
        <v>12.0</v>
      </c>
      <c r="Q32" s="122" t="s">
        <v>107</v>
      </c>
      <c r="R32" s="78"/>
      <c r="S32" s="98" t="s">
        <v>108</v>
      </c>
      <c r="T32" s="69"/>
      <c r="U32" s="89">
        <v>1.0</v>
      </c>
      <c r="V32" s="72"/>
      <c r="W32" s="72"/>
      <c r="X32" s="72"/>
      <c r="Y32" s="72"/>
      <c r="Z32" s="67">
        <f t="shared" si="6"/>
        <v>6</v>
      </c>
    </row>
    <row r="33" ht="15.75" customHeight="1">
      <c r="A33" s="75"/>
      <c r="B33" s="69"/>
      <c r="C33" s="69"/>
      <c r="D33" s="76"/>
      <c r="E33" s="76"/>
      <c r="F33" s="80"/>
      <c r="G33" s="67" t="str">
        <f t="shared" si="3"/>
        <v>#DIV/0!</v>
      </c>
      <c r="H33" s="76"/>
      <c r="I33" s="76"/>
      <c r="J33" s="76"/>
      <c r="K33" s="1"/>
      <c r="L33" s="1"/>
      <c r="M33" s="1"/>
      <c r="N33" s="1"/>
      <c r="O33" s="1"/>
      <c r="P33" s="64">
        <v>6.0</v>
      </c>
      <c r="Q33" s="122" t="s">
        <v>47</v>
      </c>
      <c r="R33" s="78"/>
      <c r="S33" s="98" t="s">
        <v>106</v>
      </c>
      <c r="T33" s="69"/>
      <c r="U33" s="90"/>
      <c r="V33" s="90"/>
      <c r="W33" s="66">
        <v>4.0</v>
      </c>
      <c r="X33" s="90"/>
      <c r="Y33" s="90"/>
      <c r="Z33" s="67">
        <f t="shared" si="6"/>
        <v>4</v>
      </c>
    </row>
    <row r="34" ht="15.75" customHeight="1">
      <c r="A34" s="75"/>
      <c r="B34" s="69"/>
      <c r="C34" s="69"/>
      <c r="D34" s="76"/>
      <c r="E34" s="76"/>
      <c r="F34" s="80"/>
      <c r="G34" s="67" t="str">
        <f t="shared" si="3"/>
        <v>#DIV/0!</v>
      </c>
      <c r="H34" s="76"/>
      <c r="I34" s="76"/>
      <c r="J34" s="76"/>
      <c r="K34" s="1"/>
      <c r="L34" s="1"/>
      <c r="M34" s="1"/>
      <c r="N34" s="1"/>
      <c r="O34" s="1"/>
      <c r="P34" s="64">
        <v>80.0</v>
      </c>
      <c r="Q34" s="122" t="s">
        <v>116</v>
      </c>
      <c r="R34" s="78"/>
      <c r="S34" s="98" t="s">
        <v>117</v>
      </c>
      <c r="T34" s="69"/>
      <c r="U34" s="66">
        <v>1.0</v>
      </c>
      <c r="V34" s="90"/>
      <c r="W34" s="90"/>
      <c r="X34" s="90"/>
      <c r="Y34" s="90"/>
      <c r="Z34" s="67">
        <f t="shared" si="6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4">
        <v>7.0</v>
      </c>
      <c r="Q35" s="122" t="s">
        <v>118</v>
      </c>
      <c r="R35" s="78"/>
      <c r="S35" s="122" t="s">
        <v>119</v>
      </c>
      <c r="T35" s="78"/>
      <c r="U35" s="66">
        <v>1.0</v>
      </c>
      <c r="V35" s="90"/>
      <c r="W35" s="90"/>
      <c r="X35" s="90"/>
      <c r="Y35" s="90"/>
      <c r="Z35" s="67">
        <f t="shared" si="6"/>
        <v>6</v>
      </c>
    </row>
    <row r="36" ht="15.75" customHeight="1">
      <c r="A36" s="51" t="s">
        <v>57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64">
        <v>18.0</v>
      </c>
      <c r="Q36" s="122" t="s">
        <v>120</v>
      </c>
      <c r="R36" s="78"/>
      <c r="S36" s="98" t="s">
        <v>121</v>
      </c>
      <c r="T36" s="69"/>
      <c r="U36" s="66">
        <v>1.0</v>
      </c>
      <c r="V36" s="90"/>
      <c r="W36" s="90"/>
      <c r="X36" s="90"/>
      <c r="Y36" s="90"/>
      <c r="Z36" s="67">
        <f t="shared" si="6"/>
        <v>6</v>
      </c>
    </row>
    <row r="37" ht="15.75" customHeight="1">
      <c r="A37" s="57" t="s">
        <v>25</v>
      </c>
      <c r="B37" s="58" t="s">
        <v>26</v>
      </c>
      <c r="C37" s="59" t="s">
        <v>27</v>
      </c>
      <c r="D37" s="59" t="s">
        <v>58</v>
      </c>
      <c r="E37" s="57" t="s">
        <v>44</v>
      </c>
      <c r="F37" s="60" t="s">
        <v>31</v>
      </c>
      <c r="G37" s="60" t="s">
        <v>37</v>
      </c>
      <c r="H37" s="60" t="s">
        <v>45</v>
      </c>
      <c r="I37" s="60" t="s">
        <v>32</v>
      </c>
      <c r="J37" s="60" t="s">
        <v>46</v>
      </c>
      <c r="K37" s="1"/>
      <c r="L37" s="1"/>
      <c r="M37" s="1"/>
      <c r="N37" s="1"/>
      <c r="O37" s="1"/>
      <c r="P37" s="64">
        <v>83.0</v>
      </c>
      <c r="Q37" s="122" t="s">
        <v>122</v>
      </c>
      <c r="R37" s="78"/>
      <c r="S37" s="98" t="s">
        <v>123</v>
      </c>
      <c r="T37" s="69"/>
      <c r="U37" s="66">
        <v>1.0</v>
      </c>
      <c r="V37" s="90"/>
      <c r="W37" s="90"/>
      <c r="X37" s="90"/>
      <c r="Y37" s="90"/>
      <c r="Z37" s="67">
        <f t="shared" si="6"/>
        <v>6</v>
      </c>
    </row>
    <row r="38" ht="15.75" customHeight="1">
      <c r="A38" s="91">
        <v>2.0</v>
      </c>
      <c r="B38" s="95" t="s">
        <v>124</v>
      </c>
      <c r="C38" s="96" t="s">
        <v>125</v>
      </c>
      <c r="D38" s="91">
        <v>1.0</v>
      </c>
      <c r="E38" s="89">
        <v>8.0</v>
      </c>
      <c r="F38" s="89">
        <v>8.0</v>
      </c>
      <c r="G38" s="67">
        <f t="shared" ref="G38:G47" si="7">E38/D38</f>
        <v>8</v>
      </c>
      <c r="H38" s="90"/>
      <c r="I38" s="90"/>
      <c r="J38" s="76"/>
      <c r="K38" s="1"/>
      <c r="L38" s="1"/>
      <c r="M38" s="1"/>
      <c r="N38" s="1"/>
      <c r="O38" s="1"/>
      <c r="P38" s="64">
        <v>0.0</v>
      </c>
      <c r="Q38" s="122" t="s">
        <v>109</v>
      </c>
      <c r="R38" s="78"/>
      <c r="S38" s="98" t="s">
        <v>110</v>
      </c>
      <c r="T38" s="69"/>
      <c r="U38" s="66">
        <v>1.0</v>
      </c>
      <c r="V38" s="90"/>
      <c r="W38" s="90"/>
      <c r="X38" s="90"/>
      <c r="Y38" s="97"/>
      <c r="Z38" s="67">
        <f t="shared" si="6"/>
        <v>6</v>
      </c>
    </row>
    <row r="39" ht="15.75" customHeight="1">
      <c r="A39" s="64">
        <v>33.0</v>
      </c>
      <c r="B39" s="65" t="s">
        <v>111</v>
      </c>
      <c r="C39" s="65" t="s">
        <v>112</v>
      </c>
      <c r="D39" s="64">
        <v>1.0</v>
      </c>
      <c r="E39" s="66">
        <v>9.0</v>
      </c>
      <c r="F39" s="66">
        <v>9.0</v>
      </c>
      <c r="G39" s="67">
        <f t="shared" si="7"/>
        <v>9</v>
      </c>
      <c r="H39" s="90"/>
      <c r="I39" s="90"/>
      <c r="J39" s="76"/>
      <c r="K39" s="1"/>
      <c r="L39" s="1"/>
      <c r="M39" s="1"/>
      <c r="N39" s="1"/>
      <c r="O39" s="1"/>
      <c r="P39" s="75"/>
      <c r="Q39" s="77"/>
      <c r="R39" s="78"/>
      <c r="S39" s="79"/>
      <c r="T39" s="69"/>
      <c r="U39" s="90"/>
      <c r="V39" s="90"/>
      <c r="W39" s="90"/>
      <c r="X39" s="90"/>
      <c r="Y39" s="97"/>
      <c r="Z39" s="67">
        <f t="shared" si="6"/>
        <v>0</v>
      </c>
    </row>
    <row r="40" ht="15.75" customHeight="1">
      <c r="A40" s="64">
        <v>80.0</v>
      </c>
      <c r="B40" s="98" t="s">
        <v>126</v>
      </c>
      <c r="C40" s="99" t="s">
        <v>117</v>
      </c>
      <c r="D40" s="64">
        <v>5.0</v>
      </c>
      <c r="E40" s="66">
        <v>54.0</v>
      </c>
      <c r="F40" s="66">
        <v>22.0</v>
      </c>
      <c r="G40" s="67">
        <f t="shared" si="7"/>
        <v>10.8</v>
      </c>
      <c r="H40" s="66">
        <v>1.0</v>
      </c>
      <c r="I40" s="66">
        <v>1.0</v>
      </c>
      <c r="J40" s="76"/>
      <c r="K40" s="1"/>
      <c r="L40" s="1"/>
      <c r="M40" s="1"/>
      <c r="N40" s="1"/>
      <c r="O40" s="1"/>
      <c r="P40" s="75"/>
      <c r="Q40" s="77"/>
      <c r="R40" s="78"/>
      <c r="S40" s="79"/>
      <c r="T40" s="69"/>
      <c r="U40" s="90"/>
      <c r="V40" s="90"/>
      <c r="W40" s="90"/>
      <c r="X40" s="90"/>
      <c r="Y40" s="97"/>
      <c r="Z40" s="67">
        <f t="shared" si="6"/>
        <v>0</v>
      </c>
    </row>
    <row r="41" ht="15.75" customHeight="1">
      <c r="A41" s="64">
        <v>84.0</v>
      </c>
      <c r="B41" s="98" t="s">
        <v>127</v>
      </c>
      <c r="C41" s="99" t="s">
        <v>128</v>
      </c>
      <c r="D41" s="64">
        <v>2.0</v>
      </c>
      <c r="E41" s="66">
        <v>11.0</v>
      </c>
      <c r="F41" s="66">
        <v>10.0</v>
      </c>
      <c r="G41" s="67">
        <f t="shared" si="7"/>
        <v>5.5</v>
      </c>
      <c r="H41" s="90"/>
      <c r="I41" s="90"/>
      <c r="J41" s="76"/>
      <c r="K41" s="1"/>
      <c r="L41" s="1"/>
      <c r="M41" s="1"/>
      <c r="N41" s="1"/>
      <c r="O41" s="1"/>
      <c r="P41" s="75"/>
      <c r="Q41" s="77"/>
      <c r="R41" s="78"/>
      <c r="S41" s="79"/>
      <c r="T41" s="69"/>
      <c r="U41" s="90"/>
      <c r="V41" s="90"/>
      <c r="W41" s="90"/>
      <c r="X41" s="90"/>
      <c r="Y41" s="97"/>
      <c r="Z41" s="67">
        <f t="shared" si="6"/>
        <v>0</v>
      </c>
    </row>
    <row r="42" ht="15.75" customHeight="1">
      <c r="A42" s="64">
        <v>7.0</v>
      </c>
      <c r="B42" s="65" t="s">
        <v>118</v>
      </c>
      <c r="C42" s="65" t="s">
        <v>119</v>
      </c>
      <c r="D42" s="64">
        <v>2.0</v>
      </c>
      <c r="E42" s="66">
        <v>22.0</v>
      </c>
      <c r="F42" s="66">
        <v>18.0</v>
      </c>
      <c r="G42" s="67">
        <f t="shared" si="7"/>
        <v>11</v>
      </c>
      <c r="H42" s="90"/>
      <c r="I42" s="66">
        <v>1.0</v>
      </c>
      <c r="J42" s="76"/>
      <c r="K42" s="1"/>
      <c r="L42" s="1"/>
      <c r="M42" s="1"/>
      <c r="N42" s="1"/>
      <c r="O42" s="1"/>
      <c r="P42" s="75"/>
      <c r="Q42" s="77"/>
      <c r="R42" s="78"/>
      <c r="S42" s="79"/>
      <c r="T42" s="69"/>
      <c r="U42" s="90"/>
      <c r="V42" s="90"/>
      <c r="W42" s="90"/>
      <c r="X42" s="90"/>
      <c r="Y42" s="97"/>
      <c r="Z42" s="67">
        <f t="shared" si="6"/>
        <v>0</v>
      </c>
    </row>
    <row r="43" ht="15.75" customHeight="1">
      <c r="A43" s="64">
        <v>18.0</v>
      </c>
      <c r="B43" s="65" t="s">
        <v>120</v>
      </c>
      <c r="C43" s="65" t="s">
        <v>121</v>
      </c>
      <c r="D43" s="125">
        <v>2.0</v>
      </c>
      <c r="E43" s="125">
        <v>24.0</v>
      </c>
      <c r="F43" s="125">
        <v>15.0</v>
      </c>
      <c r="G43" s="67">
        <f t="shared" si="7"/>
        <v>12</v>
      </c>
      <c r="H43" s="90"/>
      <c r="I43" s="66">
        <v>1.0</v>
      </c>
      <c r="J43" s="76"/>
      <c r="K43" s="1"/>
      <c r="L43" s="1"/>
      <c r="M43" s="1"/>
      <c r="N43" s="1"/>
      <c r="O43" s="1"/>
      <c r="P43" s="75"/>
      <c r="Q43" s="77"/>
      <c r="R43" s="78"/>
      <c r="S43" s="79"/>
      <c r="T43" s="69"/>
      <c r="U43" s="90"/>
      <c r="V43" s="90"/>
      <c r="W43" s="90"/>
      <c r="X43" s="90"/>
      <c r="Y43" s="97"/>
      <c r="Z43" s="67">
        <f t="shared" si="6"/>
        <v>0</v>
      </c>
    </row>
    <row r="44" ht="15.75" customHeight="1">
      <c r="A44" s="64">
        <v>83.0</v>
      </c>
      <c r="B44" s="98" t="s">
        <v>129</v>
      </c>
      <c r="C44" s="99" t="s">
        <v>123</v>
      </c>
      <c r="D44" s="126">
        <v>2.0</v>
      </c>
      <c r="E44" s="127">
        <v>8.0</v>
      </c>
      <c r="F44" s="128">
        <v>6.0</v>
      </c>
      <c r="G44" s="67">
        <f t="shared" si="7"/>
        <v>4</v>
      </c>
      <c r="H44" s="76"/>
      <c r="I44" s="123">
        <v>1.0</v>
      </c>
      <c r="J44" s="76"/>
      <c r="K44" s="1"/>
      <c r="L44" s="1"/>
      <c r="M44" s="1"/>
      <c r="N44" s="1"/>
      <c r="O44" s="1"/>
      <c r="P44" s="75"/>
      <c r="Q44" s="77"/>
      <c r="R44" s="78"/>
      <c r="S44" s="79"/>
      <c r="T44" s="69"/>
      <c r="U44" s="90"/>
      <c r="V44" s="90"/>
      <c r="W44" s="90"/>
      <c r="X44" s="90"/>
      <c r="Y44" s="97"/>
      <c r="Z44" s="67">
        <f t="shared" si="6"/>
        <v>0</v>
      </c>
    </row>
    <row r="45" ht="15.75" customHeight="1">
      <c r="A45" s="64">
        <v>29.0</v>
      </c>
      <c r="B45" s="65" t="s">
        <v>113</v>
      </c>
      <c r="C45" s="65" t="s">
        <v>114</v>
      </c>
      <c r="D45" s="129">
        <v>2.0</v>
      </c>
      <c r="E45" s="123">
        <v>15.0</v>
      </c>
      <c r="F45" s="124">
        <v>19.0</v>
      </c>
      <c r="G45" s="67">
        <f t="shared" si="7"/>
        <v>7.5</v>
      </c>
      <c r="H45" s="123">
        <v>1.0</v>
      </c>
      <c r="I45" s="76"/>
      <c r="J45" s="76"/>
      <c r="K45" s="1"/>
      <c r="L45" s="1"/>
      <c r="M45" s="1"/>
      <c r="N45" s="1"/>
      <c r="O45" s="1"/>
      <c r="P45" s="75"/>
      <c r="Q45" s="77"/>
      <c r="R45" s="78"/>
      <c r="S45" s="79"/>
      <c r="T45" s="69"/>
      <c r="U45" s="90"/>
      <c r="V45" s="90"/>
      <c r="W45" s="90"/>
      <c r="X45" s="90"/>
      <c r="Y45" s="97"/>
      <c r="Z45" s="67">
        <f t="shared" si="6"/>
        <v>0</v>
      </c>
    </row>
    <row r="46" ht="15.75" customHeight="1">
      <c r="A46" s="75"/>
      <c r="B46" s="79"/>
      <c r="C46" s="100"/>
      <c r="D46" s="104"/>
      <c r="E46" s="76"/>
      <c r="F46" s="80"/>
      <c r="G46" s="67" t="str">
        <f t="shared" si="7"/>
        <v>#DIV/0!</v>
      </c>
      <c r="H46" s="76"/>
      <c r="I46" s="76"/>
      <c r="J46" s="76"/>
      <c r="K46" s="1"/>
      <c r="L46" s="1"/>
      <c r="M46" s="1"/>
      <c r="N46" s="1"/>
      <c r="O46" s="1"/>
      <c r="P46" s="75"/>
      <c r="Q46" s="77"/>
      <c r="R46" s="78"/>
      <c r="S46" s="79"/>
      <c r="T46" s="69"/>
      <c r="U46" s="90"/>
      <c r="V46" s="90"/>
      <c r="W46" s="90"/>
      <c r="X46" s="90"/>
      <c r="Y46" s="97"/>
      <c r="Z46" s="67">
        <f t="shared" si="6"/>
        <v>0</v>
      </c>
    </row>
    <row r="47" ht="15.75" customHeight="1">
      <c r="A47" s="75"/>
      <c r="B47" s="79"/>
      <c r="C47" s="100"/>
      <c r="D47" s="104"/>
      <c r="E47" s="76"/>
      <c r="F47" s="80"/>
      <c r="G47" s="67" t="str">
        <f t="shared" si="7"/>
        <v>#DIV/0!</v>
      </c>
      <c r="H47" s="76"/>
      <c r="I47" s="76"/>
      <c r="J47" s="76"/>
      <c r="K47" s="1"/>
      <c r="L47" s="1"/>
      <c r="M47" s="1"/>
      <c r="N47" s="1"/>
      <c r="O47" s="1"/>
      <c r="P47" s="1"/>
      <c r="Q47" s="1"/>
      <c r="S47" s="105"/>
      <c r="T47" s="105"/>
      <c r="U47" s="105"/>
      <c r="V47" s="105"/>
      <c r="W47" s="83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7"/>
      <c r="P48" s="2"/>
      <c r="Q48" s="2"/>
      <c r="R48" s="2"/>
      <c r="S48" s="47"/>
      <c r="T48" s="2"/>
      <c r="U48" s="2"/>
      <c r="V48" s="2"/>
      <c r="W48" s="2"/>
      <c r="X48" s="2"/>
      <c r="Y48" s="2"/>
      <c r="Z48" s="2"/>
    </row>
    <row r="49" ht="15.75" customHeight="1">
      <c r="A49" s="51" t="s">
        <v>65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51" t="s">
        <v>66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7" t="s">
        <v>25</v>
      </c>
      <c r="B50" s="58" t="s">
        <v>26</v>
      </c>
      <c r="C50" s="59" t="s">
        <v>27</v>
      </c>
      <c r="D50" s="59" t="s">
        <v>67</v>
      </c>
      <c r="E50" s="57" t="s">
        <v>44</v>
      </c>
      <c r="F50" s="60" t="s">
        <v>31</v>
      </c>
      <c r="G50" s="60" t="s">
        <v>37</v>
      </c>
      <c r="H50" s="60" t="s">
        <v>68</v>
      </c>
      <c r="I50" s="60" t="s">
        <v>32</v>
      </c>
      <c r="J50" s="106" t="s">
        <v>46</v>
      </c>
      <c r="K50" s="2"/>
      <c r="L50" s="57" t="s">
        <v>25</v>
      </c>
      <c r="M50" s="58" t="s">
        <v>26</v>
      </c>
      <c r="N50" s="59" t="s">
        <v>27</v>
      </c>
      <c r="O50" s="59" t="s">
        <v>67</v>
      </c>
      <c r="P50" s="57" t="s">
        <v>44</v>
      </c>
      <c r="Q50" s="60" t="s">
        <v>31</v>
      </c>
      <c r="R50" s="60" t="s">
        <v>37</v>
      </c>
      <c r="S50" s="60" t="s">
        <v>68</v>
      </c>
      <c r="T50" s="60" t="s">
        <v>32</v>
      </c>
      <c r="U50" s="106" t="s">
        <v>46</v>
      </c>
      <c r="V50" s="2"/>
      <c r="W50" s="2"/>
      <c r="X50" s="2"/>
      <c r="Y50" s="2"/>
      <c r="Z50" s="2"/>
    </row>
    <row r="51" ht="15.75" customHeight="1">
      <c r="A51" s="91">
        <v>7.0</v>
      </c>
      <c r="B51" s="65" t="s">
        <v>118</v>
      </c>
      <c r="C51" s="65" t="s">
        <v>119</v>
      </c>
      <c r="D51" s="91">
        <v>1.0</v>
      </c>
      <c r="E51" s="89">
        <v>10.0</v>
      </c>
      <c r="F51" s="89">
        <v>10.0</v>
      </c>
      <c r="G51" s="67">
        <f t="shared" ref="G51:G57" si="8">E51/D51</f>
        <v>10</v>
      </c>
      <c r="H51" s="90"/>
      <c r="I51" s="90"/>
      <c r="J51" s="107"/>
      <c r="K51" s="2"/>
      <c r="L51" s="91">
        <v>80.0</v>
      </c>
      <c r="M51" s="98" t="s">
        <v>126</v>
      </c>
      <c r="N51" s="99" t="s">
        <v>117</v>
      </c>
      <c r="O51" s="91">
        <v>1.0</v>
      </c>
      <c r="P51" s="89">
        <v>33.0</v>
      </c>
      <c r="Q51" s="89">
        <v>33.0</v>
      </c>
      <c r="R51" s="67">
        <f t="shared" ref="R51:R57" si="9">P51/O51</f>
        <v>33</v>
      </c>
      <c r="S51" s="90"/>
      <c r="T51" s="90"/>
      <c r="U51" s="107"/>
      <c r="V51" s="2"/>
      <c r="W51" s="2"/>
      <c r="X51" s="2"/>
      <c r="Y51" s="2"/>
      <c r="Z51" s="2"/>
    </row>
    <row r="52" ht="15.75" customHeight="1">
      <c r="A52" s="75"/>
      <c r="B52" s="69"/>
      <c r="C52" s="79"/>
      <c r="D52" s="75"/>
      <c r="E52" s="90"/>
      <c r="F52" s="90"/>
      <c r="G52" s="67" t="str">
        <f t="shared" si="8"/>
        <v>#DIV/0!</v>
      </c>
      <c r="H52" s="90"/>
      <c r="I52" s="90"/>
      <c r="J52" s="107"/>
      <c r="K52" s="2"/>
      <c r="L52" s="75"/>
      <c r="M52" s="79"/>
      <c r="N52" s="100"/>
      <c r="O52" s="75"/>
      <c r="P52" s="90"/>
      <c r="Q52" s="90"/>
      <c r="R52" s="67" t="str">
        <f t="shared" si="9"/>
        <v>#DIV/0!</v>
      </c>
      <c r="S52" s="90"/>
      <c r="T52" s="90"/>
      <c r="U52" s="107"/>
      <c r="V52" s="2"/>
      <c r="W52" s="2"/>
      <c r="X52" s="2"/>
      <c r="Y52" s="2"/>
      <c r="Z52" s="2"/>
    </row>
    <row r="53" ht="15.75" customHeight="1">
      <c r="A53" s="75"/>
      <c r="B53" s="79"/>
      <c r="C53" s="100"/>
      <c r="D53" s="75"/>
      <c r="E53" s="90"/>
      <c r="F53" s="90"/>
      <c r="G53" s="67" t="str">
        <f t="shared" si="8"/>
        <v>#DIV/0!</v>
      </c>
      <c r="H53" s="90"/>
      <c r="I53" s="90"/>
      <c r="J53" s="107"/>
      <c r="K53" s="2"/>
      <c r="L53" s="75"/>
      <c r="M53" s="79"/>
      <c r="N53" s="100"/>
      <c r="O53" s="75"/>
      <c r="P53" s="90"/>
      <c r="Q53" s="90"/>
      <c r="R53" s="67" t="str">
        <f t="shared" si="9"/>
        <v>#DIV/0!</v>
      </c>
      <c r="S53" s="90"/>
      <c r="T53" s="90"/>
      <c r="U53" s="107"/>
      <c r="V53" s="2"/>
      <c r="W53" s="2"/>
      <c r="X53" s="2"/>
      <c r="Y53" s="2"/>
      <c r="Z53" s="2"/>
    </row>
    <row r="54" ht="15.75" customHeight="1">
      <c r="A54" s="75"/>
      <c r="B54" s="79"/>
      <c r="C54" s="100"/>
      <c r="D54" s="75"/>
      <c r="E54" s="90"/>
      <c r="F54" s="90"/>
      <c r="G54" s="67" t="str">
        <f t="shared" si="8"/>
        <v>#DIV/0!</v>
      </c>
      <c r="H54" s="90"/>
      <c r="I54" s="90"/>
      <c r="J54" s="107"/>
      <c r="K54" s="2"/>
      <c r="L54" s="75"/>
      <c r="M54" s="79"/>
      <c r="N54" s="100"/>
      <c r="O54" s="75"/>
      <c r="P54" s="90"/>
      <c r="Q54" s="90"/>
      <c r="R54" s="67" t="str">
        <f t="shared" si="9"/>
        <v>#DIV/0!</v>
      </c>
      <c r="S54" s="90"/>
      <c r="T54" s="90"/>
      <c r="U54" s="107"/>
      <c r="V54" s="2"/>
      <c r="W54" s="2"/>
      <c r="X54" s="2"/>
      <c r="Y54" s="2"/>
      <c r="Z54" s="2"/>
    </row>
    <row r="55" ht="15.75" customHeight="1">
      <c r="A55" s="75"/>
      <c r="B55" s="79"/>
      <c r="C55" s="100"/>
      <c r="D55" s="75"/>
      <c r="E55" s="90"/>
      <c r="F55" s="90"/>
      <c r="G55" s="67" t="str">
        <f t="shared" si="8"/>
        <v>#DIV/0!</v>
      </c>
      <c r="H55" s="90"/>
      <c r="I55" s="90"/>
      <c r="J55" s="107"/>
      <c r="K55" s="2"/>
      <c r="L55" s="75"/>
      <c r="M55" s="79"/>
      <c r="N55" s="100"/>
      <c r="O55" s="75"/>
      <c r="P55" s="90"/>
      <c r="Q55" s="90"/>
      <c r="R55" s="67" t="str">
        <f t="shared" si="9"/>
        <v>#DIV/0!</v>
      </c>
      <c r="S55" s="90"/>
      <c r="T55" s="90"/>
      <c r="U55" s="107"/>
      <c r="V55" s="2"/>
      <c r="W55" s="2"/>
      <c r="X55" s="2"/>
      <c r="Y55" s="2"/>
      <c r="Z55" s="2"/>
    </row>
    <row r="56" ht="15.75" customHeight="1">
      <c r="A56" s="75"/>
      <c r="B56" s="69"/>
      <c r="C56" s="69"/>
      <c r="D56" s="94"/>
      <c r="E56" s="94"/>
      <c r="F56" s="94"/>
      <c r="G56" s="67" t="str">
        <f t="shared" si="8"/>
        <v>#DIV/0!</v>
      </c>
      <c r="H56" s="90"/>
      <c r="I56" s="90"/>
      <c r="J56" s="107"/>
      <c r="K56" s="2"/>
      <c r="L56" s="75"/>
      <c r="M56" s="69"/>
      <c r="N56" s="69"/>
      <c r="O56" s="94"/>
      <c r="P56" s="94"/>
      <c r="Q56" s="94"/>
      <c r="R56" s="67" t="str">
        <f t="shared" si="9"/>
        <v>#DIV/0!</v>
      </c>
      <c r="S56" s="90"/>
      <c r="T56" s="90"/>
      <c r="U56" s="107"/>
      <c r="V56" s="2"/>
      <c r="W56" s="2"/>
      <c r="X56" s="2"/>
      <c r="Y56" s="2"/>
      <c r="Z56" s="2"/>
    </row>
    <row r="57" ht="15.75" customHeight="1">
      <c r="A57" s="75"/>
      <c r="B57" s="79"/>
      <c r="C57" s="100"/>
      <c r="D57" s="101"/>
      <c r="E57" s="102"/>
      <c r="F57" s="103"/>
      <c r="G57" s="67" t="str">
        <f t="shared" si="8"/>
        <v>#DIV/0!</v>
      </c>
      <c r="H57" s="76"/>
      <c r="I57" s="76"/>
      <c r="J57" s="107"/>
      <c r="K57" s="2"/>
      <c r="L57" s="75"/>
      <c r="M57" s="79"/>
      <c r="N57" s="100"/>
      <c r="O57" s="101"/>
      <c r="P57" s="102"/>
      <c r="Q57" s="103"/>
      <c r="R57" s="67" t="str">
        <f t="shared" si="9"/>
        <v>#DIV/0!</v>
      </c>
      <c r="S57" s="76"/>
      <c r="T57" s="76"/>
      <c r="U57" s="107"/>
      <c r="V57" s="2"/>
      <c r="W57" s="2"/>
      <c r="X57" s="2"/>
      <c r="Y57" s="2"/>
      <c r="Z57" s="2"/>
    </row>
    <row r="58" ht="15.75" customHeight="1">
      <c r="A58" s="109"/>
      <c r="B58" s="109"/>
      <c r="C58" s="109"/>
      <c r="D58" s="109"/>
      <c r="E58" s="109"/>
      <c r="F58" s="1"/>
      <c r="G58" s="1"/>
      <c r="H58" s="110"/>
      <c r="I58" s="111"/>
      <c r="J58" s="83"/>
      <c r="K58" s="83"/>
      <c r="L58" s="83"/>
      <c r="M58" s="83"/>
      <c r="N58" s="2"/>
      <c r="O58" s="1"/>
    </row>
    <row r="59" ht="15.75" customHeight="1">
      <c r="A59" s="109" t="s">
        <v>71</v>
      </c>
      <c r="F59" s="1"/>
      <c r="G59" s="1"/>
      <c r="H59" s="110"/>
      <c r="I59" s="111"/>
      <c r="J59" s="83"/>
      <c r="K59" s="83"/>
      <c r="L59" s="83"/>
      <c r="M59" s="83"/>
      <c r="N59" s="2"/>
      <c r="O59" s="1"/>
    </row>
    <row r="60" ht="15.75" customHeight="1">
      <c r="A60" s="1"/>
      <c r="B60" s="1"/>
      <c r="C60" s="1"/>
      <c r="D60" s="112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5" t="s">
        <v>72</v>
      </c>
      <c r="B61" s="62" t="s">
        <v>26</v>
      </c>
      <c r="C61" s="62" t="s">
        <v>27</v>
      </c>
      <c r="D61" s="62" t="s">
        <v>73</v>
      </c>
      <c r="E61" s="113" t="s">
        <v>74</v>
      </c>
      <c r="F61" s="113" t="s">
        <v>75</v>
      </c>
      <c r="G61" s="113" t="s">
        <v>76</v>
      </c>
      <c r="H61" s="113" t="s">
        <v>77</v>
      </c>
      <c r="I61" s="113" t="s">
        <v>78</v>
      </c>
      <c r="J61" s="113" t="s">
        <v>79</v>
      </c>
      <c r="K61" s="113" t="s">
        <v>80</v>
      </c>
      <c r="L61" s="113" t="s">
        <v>32</v>
      </c>
      <c r="M61" s="113" t="s">
        <v>56</v>
      </c>
      <c r="N61" s="113" t="s">
        <v>81</v>
      </c>
      <c r="O61" s="113" t="s">
        <v>30</v>
      </c>
      <c r="P61" s="113" t="s">
        <v>32</v>
      </c>
    </row>
    <row r="62" ht="15.75" customHeight="1">
      <c r="A62" s="108" t="s">
        <v>82</v>
      </c>
      <c r="B62" s="4"/>
      <c r="C62" s="7"/>
      <c r="D62" s="114">
        <f t="shared" ref="D62:D68" si="10">E62+(F62/2)+G62</f>
        <v>0</v>
      </c>
      <c r="E62" s="115"/>
      <c r="F62" s="116"/>
      <c r="G62" s="115"/>
      <c r="H62" s="115"/>
      <c r="I62" s="115"/>
      <c r="J62" s="115"/>
      <c r="K62" s="115"/>
      <c r="L62" s="115"/>
      <c r="M62" s="115"/>
      <c r="N62" s="117"/>
      <c r="O62" s="117"/>
      <c r="P62" s="117"/>
    </row>
    <row r="63" ht="15.75" customHeight="1">
      <c r="A63" s="64">
        <v>76.0</v>
      </c>
      <c r="B63" s="65" t="s">
        <v>130</v>
      </c>
      <c r="C63" s="98" t="s">
        <v>131</v>
      </c>
      <c r="D63" s="114">
        <f t="shared" si="10"/>
        <v>0.5</v>
      </c>
      <c r="E63" s="118"/>
      <c r="F63" s="118">
        <v>1.0</v>
      </c>
      <c r="G63" s="115"/>
      <c r="H63" s="115"/>
      <c r="I63" s="115"/>
      <c r="J63" s="115"/>
      <c r="K63" s="115"/>
      <c r="L63" s="115"/>
      <c r="M63" s="115"/>
      <c r="N63" s="117"/>
      <c r="O63" s="117"/>
      <c r="P63" s="117"/>
    </row>
    <row r="64" ht="15.75" customHeight="1">
      <c r="A64" s="64">
        <v>35.0</v>
      </c>
      <c r="B64" s="65" t="s">
        <v>132</v>
      </c>
      <c r="C64" s="98" t="s">
        <v>133</v>
      </c>
      <c r="D64" s="114">
        <f t="shared" si="10"/>
        <v>1.5</v>
      </c>
      <c r="E64" s="115"/>
      <c r="F64" s="118">
        <v>3.0</v>
      </c>
      <c r="G64" s="115"/>
      <c r="H64" s="118">
        <v>1.0</v>
      </c>
      <c r="I64" s="115"/>
      <c r="J64" s="115"/>
      <c r="K64" s="115"/>
      <c r="L64" s="115"/>
      <c r="M64" s="115"/>
      <c r="N64" s="117"/>
      <c r="O64" s="117"/>
      <c r="P64" s="117"/>
    </row>
    <row r="65" ht="15.75" customHeight="1">
      <c r="A65" s="64">
        <v>30.0</v>
      </c>
      <c r="B65" s="95" t="s">
        <v>134</v>
      </c>
      <c r="C65" s="96" t="s">
        <v>135</v>
      </c>
      <c r="D65" s="114">
        <f t="shared" si="10"/>
        <v>3</v>
      </c>
      <c r="E65" s="115"/>
      <c r="F65" s="118">
        <v>6.0</v>
      </c>
      <c r="G65" s="115"/>
      <c r="H65" s="118">
        <v>1.0</v>
      </c>
      <c r="I65" s="115"/>
      <c r="J65" s="115"/>
      <c r="K65" s="115"/>
      <c r="L65" s="115"/>
      <c r="M65" s="115"/>
      <c r="N65" s="117"/>
      <c r="O65" s="117"/>
      <c r="P65" s="117"/>
    </row>
    <row r="66" ht="15.75" customHeight="1">
      <c r="A66" s="64">
        <v>24.0</v>
      </c>
      <c r="B66" s="65" t="s">
        <v>136</v>
      </c>
      <c r="C66" s="98" t="s">
        <v>137</v>
      </c>
      <c r="D66" s="114">
        <f t="shared" si="10"/>
        <v>2</v>
      </c>
      <c r="E66" s="118">
        <v>1.0</v>
      </c>
      <c r="F66" s="118">
        <v>2.0</v>
      </c>
      <c r="G66" s="115"/>
      <c r="H66" s="115"/>
      <c r="I66" s="115"/>
      <c r="J66" s="115"/>
      <c r="K66" s="115"/>
      <c r="L66" s="115"/>
      <c r="M66" s="115"/>
      <c r="N66" s="117"/>
      <c r="O66" s="117"/>
      <c r="P66" s="117"/>
    </row>
    <row r="67" ht="15.75" customHeight="1">
      <c r="A67" s="64">
        <v>32.0</v>
      </c>
      <c r="B67" s="65" t="s">
        <v>138</v>
      </c>
      <c r="C67" s="98" t="s">
        <v>139</v>
      </c>
      <c r="D67" s="114">
        <f t="shared" si="10"/>
        <v>2.5</v>
      </c>
      <c r="E67" s="118">
        <v>2.0</v>
      </c>
      <c r="F67" s="118">
        <v>1.0</v>
      </c>
      <c r="G67" s="115"/>
      <c r="H67" s="115"/>
      <c r="I67" s="115"/>
      <c r="J67" s="115"/>
      <c r="K67" s="115"/>
      <c r="L67" s="115"/>
      <c r="M67" s="115"/>
      <c r="N67" s="117"/>
      <c r="O67" s="117"/>
      <c r="P67" s="117"/>
    </row>
    <row r="68" ht="15.75" customHeight="1">
      <c r="A68" s="64">
        <v>99.0</v>
      </c>
      <c r="B68" s="65" t="s">
        <v>140</v>
      </c>
      <c r="C68" s="98" t="s">
        <v>141</v>
      </c>
      <c r="D68" s="114">
        <f t="shared" si="10"/>
        <v>3.5</v>
      </c>
      <c r="E68" s="118">
        <v>2.0</v>
      </c>
      <c r="F68" s="118">
        <v>1.0</v>
      </c>
      <c r="G68" s="118">
        <v>1.0</v>
      </c>
      <c r="H68" s="115"/>
      <c r="I68" s="115"/>
      <c r="J68" s="115"/>
      <c r="K68" s="115"/>
      <c r="L68" s="115"/>
      <c r="M68" s="115"/>
      <c r="N68" s="117"/>
      <c r="O68" s="117"/>
      <c r="P68" s="117"/>
    </row>
    <row r="69" ht="15.75" customHeight="1">
      <c r="A69" s="64">
        <v>39.0</v>
      </c>
      <c r="B69" s="65" t="s">
        <v>142</v>
      </c>
      <c r="C69" s="98" t="s">
        <v>143</v>
      </c>
      <c r="D69" s="130">
        <v>4.0</v>
      </c>
      <c r="E69" s="118">
        <v>4.0</v>
      </c>
      <c r="F69" s="115"/>
      <c r="G69" s="115"/>
      <c r="H69" s="118">
        <v>2.0</v>
      </c>
      <c r="I69" s="115"/>
      <c r="J69" s="115"/>
      <c r="K69" s="115"/>
      <c r="L69" s="115"/>
      <c r="M69" s="115"/>
      <c r="N69" s="117"/>
      <c r="O69" s="117"/>
      <c r="P69" s="117"/>
    </row>
    <row r="70" ht="15.75" customHeight="1">
      <c r="A70" s="64">
        <v>26.0</v>
      </c>
      <c r="B70" s="65" t="s">
        <v>144</v>
      </c>
      <c r="C70" s="98" t="s">
        <v>145</v>
      </c>
      <c r="D70" s="114">
        <f t="shared" ref="D70:D80" si="11">E70+(F70/2)+G70</f>
        <v>1</v>
      </c>
      <c r="E70" s="118">
        <v>1.0</v>
      </c>
      <c r="F70" s="115"/>
      <c r="G70" s="115"/>
      <c r="H70" s="115"/>
      <c r="I70" s="115"/>
      <c r="J70" s="115"/>
      <c r="K70" s="115"/>
      <c r="L70" s="115"/>
      <c r="M70" s="115"/>
      <c r="N70" s="117"/>
      <c r="O70" s="117"/>
      <c r="P70" s="117"/>
    </row>
    <row r="71" ht="15.75" customHeight="1">
      <c r="A71" s="64">
        <v>40.0</v>
      </c>
      <c r="B71" s="65" t="s">
        <v>146</v>
      </c>
      <c r="C71" s="98" t="s">
        <v>147</v>
      </c>
      <c r="D71" s="114">
        <f t="shared" si="11"/>
        <v>2</v>
      </c>
      <c r="E71" s="118">
        <v>1.0</v>
      </c>
      <c r="F71" s="118">
        <v>2.0</v>
      </c>
      <c r="G71" s="115"/>
      <c r="H71" s="115"/>
      <c r="I71" s="115"/>
      <c r="J71" s="115"/>
      <c r="K71" s="115"/>
      <c r="L71" s="115"/>
      <c r="M71" s="115"/>
      <c r="N71" s="117"/>
      <c r="O71" s="117"/>
      <c r="P71" s="117"/>
    </row>
    <row r="72" ht="15.75" customHeight="1">
      <c r="A72" s="64">
        <v>27.0</v>
      </c>
      <c r="B72" s="65" t="s">
        <v>148</v>
      </c>
      <c r="C72" s="98" t="s">
        <v>149</v>
      </c>
      <c r="D72" s="114">
        <f t="shared" si="11"/>
        <v>2.5</v>
      </c>
      <c r="E72" s="118">
        <v>2.0</v>
      </c>
      <c r="F72" s="118">
        <v>1.0</v>
      </c>
      <c r="G72" s="115"/>
      <c r="H72" s="115"/>
      <c r="I72" s="115"/>
      <c r="J72" s="115"/>
      <c r="K72" s="115"/>
      <c r="L72" s="115"/>
      <c r="M72" s="115"/>
      <c r="N72" s="117"/>
      <c r="O72" s="117"/>
      <c r="P72" s="117"/>
    </row>
    <row r="73" ht="15.75" customHeight="1">
      <c r="A73" s="64">
        <v>19.0</v>
      </c>
      <c r="B73" s="65" t="s">
        <v>150</v>
      </c>
      <c r="C73" s="98" t="s">
        <v>151</v>
      </c>
      <c r="D73" s="114">
        <f t="shared" si="11"/>
        <v>0.5</v>
      </c>
      <c r="E73" s="115"/>
      <c r="F73" s="118">
        <v>1.0</v>
      </c>
      <c r="G73" s="115"/>
      <c r="H73" s="115"/>
      <c r="I73" s="115"/>
      <c r="J73" s="115"/>
      <c r="K73" s="115"/>
      <c r="L73" s="115"/>
      <c r="M73" s="115"/>
      <c r="N73" s="117"/>
      <c r="O73" s="117"/>
      <c r="P73" s="117"/>
    </row>
    <row r="74" ht="15.75" customHeight="1">
      <c r="A74" s="66">
        <v>56.0</v>
      </c>
      <c r="B74" s="65" t="s">
        <v>152</v>
      </c>
      <c r="C74" s="65" t="s">
        <v>153</v>
      </c>
      <c r="D74" s="114">
        <f t="shared" si="11"/>
        <v>2</v>
      </c>
      <c r="E74" s="118">
        <v>1.0</v>
      </c>
      <c r="F74" s="118">
        <v>2.0</v>
      </c>
      <c r="G74" s="115"/>
      <c r="H74" s="115"/>
      <c r="I74" s="115"/>
      <c r="J74" s="115"/>
      <c r="K74" s="115"/>
      <c r="L74" s="115"/>
      <c r="M74" s="115"/>
      <c r="N74" s="117"/>
      <c r="O74" s="117"/>
      <c r="P74" s="117"/>
    </row>
    <row r="75" ht="15.75" customHeight="1">
      <c r="A75" s="66">
        <v>54.0</v>
      </c>
      <c r="B75" s="65" t="s">
        <v>154</v>
      </c>
      <c r="C75" s="98" t="s">
        <v>155</v>
      </c>
      <c r="D75" s="114">
        <f t="shared" si="11"/>
        <v>0.5</v>
      </c>
      <c r="E75" s="115"/>
      <c r="F75" s="118">
        <v>1.0</v>
      </c>
      <c r="G75" s="115"/>
      <c r="H75" s="115"/>
      <c r="I75" s="115"/>
      <c r="J75" s="115"/>
      <c r="K75" s="115"/>
      <c r="L75" s="115"/>
      <c r="M75" s="115"/>
      <c r="N75" s="117"/>
      <c r="O75" s="117"/>
      <c r="P75" s="117"/>
    </row>
    <row r="76" ht="15.75" customHeight="1">
      <c r="A76" s="64">
        <v>98.0</v>
      </c>
      <c r="B76" s="65" t="s">
        <v>156</v>
      </c>
      <c r="C76" s="98" t="s">
        <v>157</v>
      </c>
      <c r="D76" s="114">
        <f t="shared" si="11"/>
        <v>1</v>
      </c>
      <c r="E76" s="118">
        <v>1.0</v>
      </c>
      <c r="F76" s="115"/>
      <c r="G76" s="115"/>
      <c r="H76" s="115"/>
      <c r="I76" s="115"/>
      <c r="J76" s="115"/>
      <c r="K76" s="115"/>
      <c r="L76" s="115"/>
      <c r="M76" s="115"/>
      <c r="N76" s="117"/>
      <c r="O76" s="117"/>
      <c r="P76" s="117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64">
        <v>5.0</v>
      </c>
      <c r="B77" s="65" t="s">
        <v>158</v>
      </c>
      <c r="C77" s="98" t="s">
        <v>159</v>
      </c>
      <c r="D77" s="114">
        <f t="shared" si="11"/>
        <v>0.5</v>
      </c>
      <c r="E77" s="115"/>
      <c r="F77" s="118">
        <v>1.0</v>
      </c>
      <c r="G77" s="115"/>
      <c r="H77" s="115"/>
      <c r="I77" s="115"/>
      <c r="J77" s="115"/>
      <c r="K77" s="115"/>
      <c r="L77" s="115"/>
      <c r="M77" s="115"/>
      <c r="N77" s="117"/>
      <c r="O77" s="117"/>
      <c r="P77" s="117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4">
        <v>20.0</v>
      </c>
      <c r="B78" s="65" t="s">
        <v>160</v>
      </c>
      <c r="C78" s="98" t="s">
        <v>161</v>
      </c>
      <c r="D78" s="114">
        <f t="shared" si="11"/>
        <v>0.5</v>
      </c>
      <c r="E78" s="115"/>
      <c r="F78" s="118">
        <v>1.0</v>
      </c>
      <c r="G78" s="115"/>
      <c r="H78" s="115"/>
      <c r="I78" s="115"/>
      <c r="J78" s="115"/>
      <c r="K78" s="115"/>
      <c r="L78" s="115"/>
      <c r="M78" s="115"/>
      <c r="N78" s="117"/>
      <c r="O78" s="117"/>
      <c r="P78" s="117"/>
      <c r="Q78" s="2"/>
      <c r="R78" s="2"/>
      <c r="S78" s="2"/>
      <c r="T78" s="2"/>
      <c r="U78" s="2"/>
      <c r="V78" s="2"/>
      <c r="W78" s="2"/>
      <c r="X78" s="1"/>
      <c r="Y78" s="1"/>
    </row>
    <row r="79" ht="15.75" customHeight="1">
      <c r="A79" s="75"/>
      <c r="B79" s="69"/>
      <c r="C79" s="79"/>
      <c r="D79" s="114">
        <f t="shared" si="11"/>
        <v>0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7"/>
      <c r="O79" s="117"/>
      <c r="P79" s="117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75"/>
      <c r="B80" s="69"/>
      <c r="C80" s="79"/>
      <c r="D80" s="114">
        <f t="shared" si="11"/>
        <v>0</v>
      </c>
      <c r="E80" s="115"/>
      <c r="F80" s="115"/>
      <c r="G80" s="115"/>
      <c r="H80" s="115"/>
      <c r="I80" s="115"/>
      <c r="J80" s="115"/>
      <c r="K80" s="115"/>
      <c r="L80" s="115"/>
      <c r="M80" s="115"/>
      <c r="N80" s="117"/>
      <c r="O80" s="117"/>
      <c r="P80" s="117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120" t="s">
        <v>102</v>
      </c>
      <c r="B81" s="4"/>
      <c r="C81" s="7"/>
      <c r="D81" s="114">
        <f t="shared" ref="D81:P81" si="12">SUM(D62:D80)</f>
        <v>27.5</v>
      </c>
      <c r="E81" s="114">
        <f t="shared" si="12"/>
        <v>15</v>
      </c>
      <c r="F81" s="114">
        <f t="shared" si="12"/>
        <v>23</v>
      </c>
      <c r="G81" s="114">
        <f t="shared" si="12"/>
        <v>1</v>
      </c>
      <c r="H81" s="114">
        <f t="shared" si="12"/>
        <v>4</v>
      </c>
      <c r="I81" s="114">
        <f t="shared" si="12"/>
        <v>0</v>
      </c>
      <c r="J81" s="114">
        <f t="shared" si="12"/>
        <v>0</v>
      </c>
      <c r="K81" s="114">
        <f t="shared" si="12"/>
        <v>0</v>
      </c>
      <c r="L81" s="114">
        <f t="shared" si="12"/>
        <v>0</v>
      </c>
      <c r="M81" s="114">
        <f t="shared" si="12"/>
        <v>0</v>
      </c>
      <c r="N81" s="114">
        <f t="shared" si="12"/>
        <v>0</v>
      </c>
      <c r="O81" s="114">
        <f t="shared" si="12"/>
        <v>0</v>
      </c>
      <c r="P81" s="114">
        <f t="shared" si="12"/>
        <v>0</v>
      </c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7"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20:R20"/>
    <mergeCell ref="Q21:R21"/>
    <mergeCell ref="P23:R23"/>
    <mergeCell ref="Q24:R24"/>
    <mergeCell ref="S24:T24"/>
    <mergeCell ref="Q19:R19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A62:C62"/>
    <mergeCell ref="A81:C8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2024-04-17T23:10:33Z</dcterms:created>
  <dc:creator>Arnaud Prince</dc:creator>
</cp:coreProperties>
</file>